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<sst xmlns="http://schemas.openxmlformats.org/spreadsheetml/2006/main" count="494" uniqueCount="132">
  <si>
    <t xml:space="preserve">           ТАБЛИЦА - Anna Marina - корпус 1</t>
  </si>
  <si>
    <t>ЗА РАЗПРЕДЕЛЯНЕ НА ПЛОЩИТЕ  НА  АПАРТАМЕНТИ И СТУДИЯ  В ЖИЛИЩНА СГРАДА ЗА СЕЗОННО ПОЛЗВАНЕ  ГР.СВЕТИ ВЛАС-ЮГ КВ.5 УПИ VІІ-3104</t>
  </si>
  <si>
    <t xml:space="preserve">Площадь м2 </t>
  </si>
  <si>
    <t>общи части</t>
  </si>
  <si>
    <t>обща площ</t>
  </si>
  <si>
    <t>Статус</t>
  </si>
  <si>
    <t>прайс Евро</t>
  </si>
  <si>
    <t>№</t>
  </si>
  <si>
    <t xml:space="preserve">   F1 /КВ.М./</t>
  </si>
  <si>
    <t>Ки</t>
  </si>
  <si>
    <t>Кв</t>
  </si>
  <si>
    <t>Кив</t>
  </si>
  <si>
    <t>Кk</t>
  </si>
  <si>
    <t>Кпп</t>
  </si>
  <si>
    <t xml:space="preserve"> F1 кор.                 /ЛВ./</t>
  </si>
  <si>
    <t>K%</t>
  </si>
  <si>
    <t>F2   /КВ.М./</t>
  </si>
  <si>
    <t>F1+F2  /КВ.М./</t>
  </si>
  <si>
    <t>F3   /КВ.М./</t>
  </si>
  <si>
    <t>Партер</t>
  </si>
  <si>
    <t>Студио №1</t>
  </si>
  <si>
    <t xml:space="preserve">   -</t>
  </si>
  <si>
    <t>Продан</t>
  </si>
  <si>
    <t>Студио №2</t>
  </si>
  <si>
    <t>Студио №3</t>
  </si>
  <si>
    <t>Студио №4</t>
  </si>
  <si>
    <t>Студио №5</t>
  </si>
  <si>
    <t>Студио №6</t>
  </si>
  <si>
    <t>Апартам. №7</t>
  </si>
  <si>
    <t>Студио №8</t>
  </si>
  <si>
    <t>Студио №9</t>
  </si>
  <si>
    <t>Студио №10</t>
  </si>
  <si>
    <t>Студио №11</t>
  </si>
  <si>
    <t>Студио №12</t>
  </si>
  <si>
    <t>Студио №13</t>
  </si>
  <si>
    <t>Резерв.</t>
  </si>
  <si>
    <t>Студио №14</t>
  </si>
  <si>
    <t>Студио №15</t>
  </si>
  <si>
    <t>Студио №16</t>
  </si>
  <si>
    <t>Студио №17</t>
  </si>
  <si>
    <t>Студио №18</t>
  </si>
  <si>
    <t>Студио №19</t>
  </si>
  <si>
    <t>Студио №20</t>
  </si>
  <si>
    <t>Студио №21</t>
  </si>
  <si>
    <t>Студио №22</t>
  </si>
  <si>
    <t>АКЦИЯ!</t>
  </si>
  <si>
    <t xml:space="preserve">етаж 1 </t>
  </si>
  <si>
    <t>Студио №23</t>
  </si>
  <si>
    <t xml:space="preserve">     -</t>
  </si>
  <si>
    <t>Студио №24</t>
  </si>
  <si>
    <t>Студио №25</t>
  </si>
  <si>
    <t>Студио №26</t>
  </si>
  <si>
    <t>Студио №27</t>
  </si>
  <si>
    <t>Студио №28</t>
  </si>
  <si>
    <t>Студио №29</t>
  </si>
  <si>
    <t>Апартам. №30</t>
  </si>
  <si>
    <t>Студио №31</t>
  </si>
  <si>
    <t>Студио №32</t>
  </si>
  <si>
    <t>Студио №33</t>
  </si>
  <si>
    <t>Студио №34</t>
  </si>
  <si>
    <t>Студио №35</t>
  </si>
  <si>
    <t>Студио №36</t>
  </si>
  <si>
    <t>Студио №37</t>
  </si>
  <si>
    <t>Студио №38</t>
  </si>
  <si>
    <t>Студио №39</t>
  </si>
  <si>
    <t>Студио №40</t>
  </si>
  <si>
    <t>Студио №41</t>
  </si>
  <si>
    <t>Студио №42</t>
  </si>
  <si>
    <t>Студио №43</t>
  </si>
  <si>
    <t>Студио №44</t>
  </si>
  <si>
    <t>Студио №45</t>
  </si>
  <si>
    <t>етаж 2</t>
  </si>
  <si>
    <t>Студио №46</t>
  </si>
  <si>
    <t>Студио №47</t>
  </si>
  <si>
    <t>Студио №48</t>
  </si>
  <si>
    <t>Студио №49</t>
  </si>
  <si>
    <t>Студио №50</t>
  </si>
  <si>
    <t>Студио №51</t>
  </si>
  <si>
    <t>Студио №52</t>
  </si>
  <si>
    <t>Апартам. №53</t>
  </si>
  <si>
    <t>Студио №54</t>
  </si>
  <si>
    <t>Студио №55</t>
  </si>
  <si>
    <t>Студио №56</t>
  </si>
  <si>
    <t>Студио №57</t>
  </si>
  <si>
    <t>Студио №58</t>
  </si>
  <si>
    <t>Студио №59</t>
  </si>
  <si>
    <t>Студио №60</t>
  </si>
  <si>
    <t>Студио №61</t>
  </si>
  <si>
    <t>Студио №62</t>
  </si>
  <si>
    <t>Студио №63</t>
  </si>
  <si>
    <t>Студио №64</t>
  </si>
  <si>
    <t>Студио №65</t>
  </si>
  <si>
    <t>Студио №66</t>
  </si>
  <si>
    <t>Студио №67</t>
  </si>
  <si>
    <t>Студио №68</t>
  </si>
  <si>
    <t>етаж 3</t>
  </si>
  <si>
    <t>Студио №69</t>
  </si>
  <si>
    <t>Студио №70</t>
  </si>
  <si>
    <t>Студио №71</t>
  </si>
  <si>
    <t>Студио №72</t>
  </si>
  <si>
    <t>Студио №73</t>
  </si>
  <si>
    <t>Студио №74</t>
  </si>
  <si>
    <t>Студио №75</t>
  </si>
  <si>
    <t>Апартам. №76</t>
  </si>
  <si>
    <t>Студио №77</t>
  </si>
  <si>
    <t>Студио №78</t>
  </si>
  <si>
    <t>Студио №79</t>
  </si>
  <si>
    <t>Студио №80</t>
  </si>
  <si>
    <t>Студио №81</t>
  </si>
  <si>
    <t>Студио №82</t>
  </si>
  <si>
    <t>Студио №83</t>
  </si>
  <si>
    <t>Студио №84</t>
  </si>
  <si>
    <t>Студио №85</t>
  </si>
  <si>
    <t>Студио №86</t>
  </si>
  <si>
    <t>Студио №87</t>
  </si>
  <si>
    <t>Студио №88</t>
  </si>
  <si>
    <t>Студио №89</t>
  </si>
  <si>
    <t>Студио №90</t>
  </si>
  <si>
    <t>етаж 4</t>
  </si>
  <si>
    <t>Студио №91</t>
  </si>
  <si>
    <t>Студио №92</t>
  </si>
  <si>
    <t>Студио №93</t>
  </si>
  <si>
    <t>Студио №94</t>
  </si>
  <si>
    <t>Студио №95</t>
  </si>
  <si>
    <t>Апарт. №96</t>
  </si>
  <si>
    <t>Апарт. №97</t>
  </si>
  <si>
    <t>Апарт. №98</t>
  </si>
  <si>
    <t>Апарт. №99</t>
  </si>
  <si>
    <t xml:space="preserve">Тераса покривна </t>
  </si>
  <si>
    <t>гр.Несебър, ноември 2010 год.</t>
  </si>
  <si>
    <t>Изготвил:...................................</t>
  </si>
  <si>
    <t xml:space="preserve">    /инж.Ж.Горанова/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</si>
</sst>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€-2]\ #,##0.00"/>
    <numFmt numFmtId="166" formatCode="0.00"/>
    <numFmt numFmtId="167" formatCode="0.000"/>
  </numFmts>
  <fonts count="12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b/>
      <sz val="9"/>
      <color indexed="16"/>
      <name val="Arial"/>
      <family val="2"/>
    </font>
    <font>
      <b/>
      <sz val="9"/>
      <color indexed="18"/>
      <name val="Arial"/>
      <family val="2"/>
    </font>
    <font>
      <sz val="10"/>
      <name val="Times New Roman"/>
      <family val="1"/>
    </font>
    <font>
      <sz val="10"/>
      <color indexed="16"/>
      <name val="Times New Roman"/>
      <family val="1"/>
    </font>
    <font>
      <sz val="10"/>
      <color indexed="18"/>
      <name val="Times New Roman"/>
      <family val="1"/>
    </font>
    <font>
      <sz val="11"/>
      <color indexed="60"/>
      <name val="Calibri"/>
      <family val="2"/>
    </font>
    <font>
      <sz val="10"/>
      <color indexed="2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0" fillId="2" borderId="0" applyNumberFormat="0" applyBorder="0" applyAlignment="0" applyProtection="0"/>
  </cellStyleXfs>
  <cellXfs count="107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1" fillId="3" borderId="0" xfId="0" applyNumberFormat="1" applyFont="1" applyFill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2" fillId="4" borderId="1" xfId="0" applyFont="1" applyFill="1" applyBorder="1" applyAlignment="1">
      <alignment horizontal="center" wrapText="1"/>
    </xf>
    <xf numFmtId="166" fontId="3" fillId="4" borderId="1" xfId="0" applyNumberFormat="1" applyFont="1" applyFill="1" applyBorder="1" applyAlignment="1">
      <alignment/>
    </xf>
    <xf numFmtId="164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/>
    </xf>
    <xf numFmtId="164" fontId="3" fillId="0" borderId="2" xfId="0" applyFont="1" applyBorder="1" applyAlignment="1">
      <alignment/>
    </xf>
    <xf numFmtId="166" fontId="3" fillId="0" borderId="2" xfId="0" applyNumberFormat="1" applyFont="1" applyBorder="1" applyAlignment="1">
      <alignment/>
    </xf>
    <xf numFmtId="166" fontId="4" fillId="0" borderId="2" xfId="0" applyNumberFormat="1" applyFont="1" applyBorder="1" applyAlignment="1">
      <alignment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/>
    </xf>
    <xf numFmtId="164" fontId="2" fillId="5" borderId="1" xfId="0" applyFont="1" applyFill="1" applyBorder="1" applyAlignment="1">
      <alignment vertical="center"/>
    </xf>
    <xf numFmtId="166" fontId="5" fillId="5" borderId="1" xfId="0" applyNumberFormat="1" applyFont="1" applyFill="1" applyBorder="1" applyAlignment="1">
      <alignment vertical="center" wrapText="1"/>
    </xf>
    <xf numFmtId="166" fontId="2" fillId="5" borderId="1" xfId="0" applyNumberFormat="1" applyFont="1" applyFill="1" applyBorder="1" applyAlignment="1">
      <alignment vertical="center"/>
    </xf>
    <xf numFmtId="166" fontId="5" fillId="5" borderId="1" xfId="0" applyNumberFormat="1" applyFont="1" applyFill="1" applyBorder="1" applyAlignment="1">
      <alignment horizontal="center" vertical="center" wrapText="1"/>
    </xf>
    <xf numFmtId="164" fontId="6" fillId="5" borderId="1" xfId="0" applyFont="1" applyFill="1" applyBorder="1" applyAlignment="1">
      <alignment horizontal="center" vertical="center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/>
    </xf>
    <xf numFmtId="164" fontId="2" fillId="6" borderId="3" xfId="0" applyFont="1" applyFill="1" applyBorder="1" applyAlignment="1">
      <alignment vertical="center"/>
    </xf>
    <xf numFmtId="166" fontId="5" fillId="6" borderId="4" xfId="0" applyNumberFormat="1" applyFont="1" applyFill="1" applyBorder="1" applyAlignment="1">
      <alignment vertical="center" wrapText="1"/>
    </xf>
    <xf numFmtId="166" fontId="2" fillId="6" borderId="1" xfId="0" applyNumberFormat="1" applyFont="1" applyFill="1" applyBorder="1" applyAlignment="1">
      <alignment vertical="center"/>
    </xf>
    <xf numFmtId="164" fontId="2" fillId="6" borderId="1" xfId="0" applyFont="1" applyFill="1" applyBorder="1" applyAlignment="1">
      <alignment vertical="center"/>
    </xf>
    <xf numFmtId="166" fontId="5" fillId="6" borderId="1" xfId="0" applyNumberFormat="1" applyFont="1" applyFill="1" applyBorder="1" applyAlignment="1">
      <alignment horizontal="center" vertical="center" wrapText="1"/>
    </xf>
    <xf numFmtId="164" fontId="6" fillId="6" borderId="1" xfId="0" applyFont="1" applyFill="1" applyBorder="1" applyAlignment="1">
      <alignment horizontal="center" vertical="center"/>
    </xf>
    <xf numFmtId="164" fontId="3" fillId="6" borderId="1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/>
    </xf>
    <xf numFmtId="164" fontId="7" fillId="5" borderId="5" xfId="0" applyFont="1" applyFill="1" applyBorder="1" applyAlignment="1">
      <alignment vertical="center"/>
    </xf>
    <xf numFmtId="166" fontId="7" fillId="5" borderId="5" xfId="0" applyNumberFormat="1" applyFont="1" applyFill="1" applyBorder="1" applyAlignment="1">
      <alignment vertical="center"/>
    </xf>
    <xf numFmtId="166" fontId="8" fillId="5" borderId="5" xfId="0" applyNumberFormat="1" applyFont="1" applyFill="1" applyBorder="1" applyAlignment="1">
      <alignment vertical="center"/>
    </xf>
    <xf numFmtId="167" fontId="9" fillId="5" borderId="5" xfId="0" applyNumberFormat="1" applyFont="1" applyFill="1" applyBorder="1" applyAlignment="1">
      <alignment vertical="center"/>
    </xf>
    <xf numFmtId="166" fontId="7" fillId="5" borderId="5" xfId="0" applyNumberFormat="1" applyFont="1" applyFill="1" applyBorder="1" applyAlignment="1">
      <alignment/>
    </xf>
    <xf numFmtId="164" fontId="7" fillId="5" borderId="5" xfId="0" applyFont="1" applyFill="1" applyBorder="1" applyAlignment="1">
      <alignment horizontal="center"/>
    </xf>
    <xf numFmtId="165" fontId="7" fillId="5" borderId="5" xfId="0" applyNumberFormat="1" applyFont="1" applyFill="1" applyBorder="1" applyAlignment="1">
      <alignment/>
    </xf>
    <xf numFmtId="164" fontId="7" fillId="3" borderId="5" xfId="0" applyFont="1" applyFill="1" applyBorder="1" applyAlignment="1">
      <alignment vertical="center"/>
    </xf>
    <xf numFmtId="166" fontId="8" fillId="3" borderId="5" xfId="0" applyNumberFormat="1" applyFont="1" applyFill="1" applyBorder="1" applyAlignment="1">
      <alignment vertical="center"/>
    </xf>
    <xf numFmtId="166" fontId="7" fillId="3" borderId="5" xfId="0" applyNumberFormat="1" applyFont="1" applyFill="1" applyBorder="1" applyAlignment="1">
      <alignment vertical="center"/>
    </xf>
    <xf numFmtId="167" fontId="9" fillId="3" borderId="5" xfId="0" applyNumberFormat="1" applyFont="1" applyFill="1" applyBorder="1" applyAlignment="1">
      <alignment vertical="center"/>
    </xf>
    <xf numFmtId="166" fontId="7" fillId="3" borderId="5" xfId="0" applyNumberFormat="1" applyFont="1" applyFill="1" applyBorder="1" applyAlignment="1">
      <alignment/>
    </xf>
    <xf numFmtId="164" fontId="7" fillId="3" borderId="5" xfId="0" applyFont="1" applyFill="1" applyBorder="1" applyAlignment="1">
      <alignment horizontal="center"/>
    </xf>
    <xf numFmtId="165" fontId="7" fillId="3" borderId="5" xfId="0" applyNumberFormat="1" applyFont="1" applyFill="1" applyBorder="1" applyAlignment="1">
      <alignment/>
    </xf>
    <xf numFmtId="167" fontId="7" fillId="3" borderId="5" xfId="0" applyNumberFormat="1" applyFont="1" applyFill="1" applyBorder="1" applyAlignment="1">
      <alignment vertical="center"/>
    </xf>
    <xf numFmtId="164" fontId="7" fillId="7" borderId="5" xfId="0" applyFont="1" applyFill="1" applyBorder="1" applyAlignment="1">
      <alignment vertical="center"/>
    </xf>
    <xf numFmtId="166" fontId="8" fillId="7" borderId="5" xfId="0" applyNumberFormat="1" applyFont="1" applyFill="1" applyBorder="1" applyAlignment="1">
      <alignment vertical="center"/>
    </xf>
    <xf numFmtId="166" fontId="7" fillId="7" borderId="5" xfId="0" applyNumberFormat="1" applyFont="1" applyFill="1" applyBorder="1" applyAlignment="1">
      <alignment vertical="center"/>
    </xf>
    <xf numFmtId="167" fontId="9" fillId="7" borderId="5" xfId="0" applyNumberFormat="1" applyFont="1" applyFill="1" applyBorder="1" applyAlignment="1">
      <alignment vertical="center"/>
    </xf>
    <xf numFmtId="166" fontId="7" fillId="7" borderId="5" xfId="0" applyNumberFormat="1" applyFont="1" applyFill="1" applyBorder="1" applyAlignment="1">
      <alignment/>
    </xf>
    <xf numFmtId="164" fontId="7" fillId="7" borderId="5" xfId="0" applyFont="1" applyFill="1" applyBorder="1" applyAlignment="1">
      <alignment horizontal="center"/>
    </xf>
    <xf numFmtId="165" fontId="7" fillId="7" borderId="5" xfId="0" applyNumberFormat="1" applyFont="1" applyFill="1" applyBorder="1" applyAlignment="1">
      <alignment/>
    </xf>
    <xf numFmtId="164" fontId="7" fillId="8" borderId="5" xfId="0" applyFont="1" applyFill="1" applyBorder="1" applyAlignment="1">
      <alignment vertical="center"/>
    </xf>
    <xf numFmtId="166" fontId="8" fillId="8" borderId="5" xfId="0" applyNumberFormat="1" applyFont="1" applyFill="1" applyBorder="1" applyAlignment="1">
      <alignment vertical="center"/>
    </xf>
    <xf numFmtId="166" fontId="7" fillId="8" borderId="5" xfId="0" applyNumberFormat="1" applyFont="1" applyFill="1" applyBorder="1" applyAlignment="1">
      <alignment vertical="center"/>
    </xf>
    <xf numFmtId="167" fontId="9" fillId="8" borderId="5" xfId="0" applyNumberFormat="1" applyFont="1" applyFill="1" applyBorder="1" applyAlignment="1">
      <alignment vertical="center"/>
    </xf>
    <xf numFmtId="166" fontId="7" fillId="8" borderId="5" xfId="0" applyNumberFormat="1" applyFont="1" applyFill="1" applyBorder="1" applyAlignment="1">
      <alignment/>
    </xf>
    <xf numFmtId="164" fontId="7" fillId="8" borderId="5" xfId="0" applyFont="1" applyFill="1" applyBorder="1" applyAlignment="1">
      <alignment horizontal="center"/>
    </xf>
    <xf numFmtId="165" fontId="7" fillId="8" borderId="5" xfId="0" applyNumberFormat="1" applyFont="1" applyFill="1" applyBorder="1" applyAlignment="1">
      <alignment/>
    </xf>
    <xf numFmtId="164" fontId="0" fillId="8" borderId="0" xfId="0" applyFont="1" applyFill="1" applyAlignment="1">
      <alignment/>
    </xf>
    <xf numFmtId="164" fontId="7" fillId="6" borderId="5" xfId="0" applyFont="1" applyFill="1" applyBorder="1" applyAlignment="1">
      <alignment vertical="center"/>
    </xf>
    <xf numFmtId="166" fontId="8" fillId="6" borderId="5" xfId="0" applyNumberFormat="1" applyFont="1" applyFill="1" applyBorder="1" applyAlignment="1">
      <alignment vertical="center"/>
    </xf>
    <xf numFmtId="166" fontId="7" fillId="6" borderId="5" xfId="0" applyNumberFormat="1" applyFont="1" applyFill="1" applyBorder="1" applyAlignment="1">
      <alignment vertical="center"/>
    </xf>
    <xf numFmtId="167" fontId="9" fillId="6" borderId="5" xfId="0" applyNumberFormat="1" applyFont="1" applyFill="1" applyBorder="1" applyAlignment="1">
      <alignment vertical="center"/>
    </xf>
    <xf numFmtId="166" fontId="7" fillId="6" borderId="5" xfId="0" applyNumberFormat="1" applyFont="1" applyFill="1" applyBorder="1" applyAlignment="1">
      <alignment/>
    </xf>
    <xf numFmtId="164" fontId="7" fillId="0" borderId="5" xfId="0" applyFont="1" applyBorder="1" applyAlignment="1">
      <alignment horizontal="center"/>
    </xf>
    <xf numFmtId="165" fontId="7" fillId="0" borderId="5" xfId="0" applyNumberFormat="1" applyFont="1" applyBorder="1" applyAlignment="1">
      <alignment/>
    </xf>
    <xf numFmtId="166" fontId="8" fillId="0" borderId="5" xfId="0" applyNumberFormat="1" applyFont="1" applyFill="1" applyBorder="1" applyAlignment="1">
      <alignment vertical="center"/>
    </xf>
    <xf numFmtId="164" fontId="0" fillId="0" borderId="0" xfId="0" applyFill="1" applyAlignment="1">
      <alignment/>
    </xf>
    <xf numFmtId="164" fontId="7" fillId="6" borderId="5" xfId="0" applyFont="1" applyFill="1" applyBorder="1" applyAlignment="1">
      <alignment horizontal="center"/>
    </xf>
    <xf numFmtId="165" fontId="7" fillId="6" borderId="5" xfId="0" applyNumberFormat="1" applyFont="1" applyFill="1" applyBorder="1" applyAlignment="1">
      <alignment/>
    </xf>
    <xf numFmtId="164" fontId="7" fillId="2" borderId="5" xfId="0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166" fontId="7" fillId="2" borderId="5" xfId="0" applyNumberFormat="1" applyFont="1" applyFill="1" applyBorder="1" applyAlignment="1">
      <alignment vertical="center"/>
    </xf>
    <xf numFmtId="167" fontId="9" fillId="2" borderId="5" xfId="0" applyNumberFormat="1" applyFont="1" applyFill="1" applyBorder="1" applyAlignment="1">
      <alignment vertical="center"/>
    </xf>
    <xf numFmtId="166" fontId="7" fillId="2" borderId="5" xfId="0" applyNumberFormat="1" applyFont="1" applyFill="1" applyBorder="1" applyAlignment="1">
      <alignment/>
    </xf>
    <xf numFmtId="164" fontId="7" fillId="2" borderId="5" xfId="0" applyFont="1" applyFill="1" applyBorder="1" applyAlignment="1">
      <alignment horizontal="center"/>
    </xf>
    <xf numFmtId="165" fontId="7" fillId="2" borderId="5" xfId="0" applyNumberFormat="1" applyFont="1" applyFill="1" applyBorder="1" applyAlignment="1">
      <alignment/>
    </xf>
    <xf numFmtId="164" fontId="7" fillId="3" borderId="5" xfId="20" applyNumberFormat="1" applyFont="1" applyFill="1" applyBorder="1" applyAlignment="1" applyProtection="1">
      <alignment vertical="center"/>
      <protection/>
    </xf>
    <xf numFmtId="166" fontId="7" fillId="3" borderId="5" xfId="20" applyNumberFormat="1" applyFont="1" applyFill="1" applyBorder="1" applyAlignment="1" applyProtection="1">
      <alignment vertical="center"/>
      <protection/>
    </xf>
    <xf numFmtId="167" fontId="7" fillId="3" borderId="5" xfId="20" applyNumberFormat="1" applyFont="1" applyFill="1" applyBorder="1" applyAlignment="1" applyProtection="1">
      <alignment vertical="center"/>
      <protection/>
    </xf>
    <xf numFmtId="166" fontId="7" fillId="3" borderId="5" xfId="20" applyNumberFormat="1" applyFont="1" applyFill="1" applyBorder="1" applyAlignment="1" applyProtection="1">
      <alignment/>
      <protection/>
    </xf>
    <xf numFmtId="165" fontId="7" fillId="3" borderId="5" xfId="20" applyNumberFormat="1" applyFont="1" applyFill="1" applyBorder="1" applyAlignment="1" applyProtection="1">
      <alignment/>
      <protection/>
    </xf>
    <xf numFmtId="164" fontId="7" fillId="0" borderId="5" xfId="0" applyFont="1" applyFill="1" applyBorder="1" applyAlignment="1">
      <alignment vertical="center"/>
    </xf>
    <xf numFmtId="166" fontId="7" fillId="0" borderId="5" xfId="0" applyNumberFormat="1" applyFont="1" applyFill="1" applyBorder="1" applyAlignment="1">
      <alignment vertical="center"/>
    </xf>
    <xf numFmtId="167" fontId="9" fillId="0" borderId="5" xfId="0" applyNumberFormat="1" applyFont="1" applyFill="1" applyBorder="1" applyAlignment="1">
      <alignment vertical="center"/>
    </xf>
    <xf numFmtId="166" fontId="7" fillId="0" borderId="5" xfId="0" applyNumberFormat="1" applyFont="1" applyFill="1" applyBorder="1" applyAlignment="1">
      <alignment/>
    </xf>
    <xf numFmtId="164" fontId="7" fillId="0" borderId="5" xfId="0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/>
    </xf>
    <xf numFmtId="164" fontId="7" fillId="0" borderId="0" xfId="0" applyFont="1" applyFill="1" applyBorder="1" applyAlignment="1">
      <alignment vertical="center"/>
    </xf>
    <xf numFmtId="164" fontId="11" fillId="9" borderId="0" xfId="0" applyFont="1" applyFill="1" applyBorder="1" applyAlignment="1">
      <alignment vertical="center"/>
    </xf>
    <xf numFmtId="166" fontId="11" fillId="9" borderId="5" xfId="0" applyNumberFormat="1" applyFont="1" applyFill="1" applyBorder="1" applyAlignment="1">
      <alignment vertical="center"/>
    </xf>
    <xf numFmtId="164" fontId="11" fillId="9" borderId="5" xfId="0" applyFont="1" applyFill="1" applyBorder="1" applyAlignment="1">
      <alignment vertical="center"/>
    </xf>
    <xf numFmtId="167" fontId="11" fillId="9" borderId="5" xfId="0" applyNumberFormat="1" applyFont="1" applyFill="1" applyBorder="1" applyAlignment="1">
      <alignment vertical="center"/>
    </xf>
    <xf numFmtId="166" fontId="11" fillId="9" borderId="5" xfId="0" applyNumberFormat="1" applyFont="1" applyFill="1" applyBorder="1" applyAlignment="1">
      <alignment/>
    </xf>
    <xf numFmtId="164" fontId="11" fillId="9" borderId="5" xfId="0" applyFont="1" applyFill="1" applyBorder="1" applyAlignment="1">
      <alignment horizontal="center"/>
    </xf>
    <xf numFmtId="165" fontId="11" fillId="9" borderId="5" xfId="0" applyNumberFormat="1" applyFont="1" applyFill="1" applyBorder="1" applyAlignment="1">
      <alignment/>
    </xf>
    <xf numFmtId="166" fontId="7" fillId="6" borderId="5" xfId="0" applyNumberFormat="1" applyFont="1" applyFill="1" applyBorder="1" applyAlignment="1">
      <alignment horizontal="center"/>
    </xf>
    <xf numFmtId="164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4" fontId="3" fillId="0" borderId="0" xfId="0" applyFont="1" applyAlignment="1">
      <alignment horizontal="center"/>
    </xf>
    <xf numFmtId="165" fontId="3" fillId="0" borderId="0" xfId="0" applyNumberFormat="1" applyFont="1" applyAlignment="1">
      <alignment/>
    </xf>
    <xf numFmtId="167" fontId="3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6" fontId="3" fillId="0" borderId="0" xfId="0" applyNumberFormat="1" applyFont="1" applyAlignment="1">
      <alignment/>
    </xf>
    <xf numFmtId="164" fontId="3" fillId="0" borderId="0" xfId="0" applyFont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Neutr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00000"/>
      <rgbColor rgb="00008000"/>
      <rgbColor rgb="000000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29"/>
  <sheetViews>
    <sheetView tabSelected="1" zoomScale="150" zoomScaleNormal="150" workbookViewId="0" topLeftCell="A109">
      <selection activeCell="O116" sqref="O116"/>
    </sheetView>
  </sheetViews>
  <sheetFormatPr defaultColWidth="9.140625" defaultRowHeight="12.75"/>
  <cols>
    <col min="1" max="1" width="14.140625" style="0" customWidth="1"/>
    <col min="2" max="3" width="6.140625" style="0" customWidth="1"/>
    <col min="4" max="4" width="6.57421875" style="0" customWidth="1"/>
    <col min="5" max="5" width="5.7109375" style="0" customWidth="1"/>
    <col min="6" max="6" width="4.00390625" style="0" customWidth="1"/>
    <col min="7" max="7" width="4.28125" style="0" customWidth="1"/>
    <col min="8" max="10" width="5.57421875" style="0" customWidth="1"/>
    <col min="11" max="11" width="5.7109375" style="0" customWidth="1"/>
    <col min="12" max="12" width="6.7109375" style="0" customWidth="1"/>
    <col min="13" max="13" width="10.57421875" style="0" customWidth="1"/>
    <col min="14" max="14" width="11.140625" style="1" customWidth="1"/>
    <col min="15" max="15" width="13.28125" style="0" customWidth="1"/>
    <col min="16" max="16384" width="8.8515625" style="0" customWidth="1"/>
  </cols>
  <sheetData>
    <row r="2" spans="1:14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4"/>
      <c r="B4" s="4" t="s">
        <v>2</v>
      </c>
      <c r="C4" s="4"/>
      <c r="D4" s="4"/>
      <c r="E4" s="4"/>
      <c r="F4" s="4"/>
      <c r="G4" s="4"/>
      <c r="H4" s="4"/>
      <c r="I4" s="4"/>
      <c r="J4" s="4" t="s">
        <v>3</v>
      </c>
      <c r="K4" s="4" t="s">
        <v>4</v>
      </c>
      <c r="L4" s="5"/>
      <c r="M4" s="6" t="s">
        <v>5</v>
      </c>
      <c r="N4" s="7" t="s">
        <v>6</v>
      </c>
    </row>
    <row r="5" spans="1:14" ht="12.75">
      <c r="A5" s="8"/>
      <c r="B5" s="9"/>
      <c r="C5" s="9"/>
      <c r="D5" s="9"/>
      <c r="E5" s="9"/>
      <c r="F5" s="8"/>
      <c r="G5" s="8"/>
      <c r="H5" s="10"/>
      <c r="I5" s="8"/>
      <c r="J5" s="9"/>
      <c r="K5" s="9"/>
      <c r="L5" s="9"/>
      <c r="M5" s="11"/>
      <c r="N5" s="12"/>
    </row>
    <row r="6" spans="1:14" ht="12.75">
      <c r="A6" s="13" t="s">
        <v>7</v>
      </c>
      <c r="B6" s="14" t="s">
        <v>8</v>
      </c>
      <c r="C6" s="15" t="s">
        <v>9</v>
      </c>
      <c r="D6" s="15" t="s">
        <v>10</v>
      </c>
      <c r="E6" s="15" t="s">
        <v>11</v>
      </c>
      <c r="F6" s="13" t="s">
        <v>12</v>
      </c>
      <c r="G6" s="13" t="s">
        <v>13</v>
      </c>
      <c r="H6" s="16" t="s">
        <v>14</v>
      </c>
      <c r="I6" s="17" t="s">
        <v>15</v>
      </c>
      <c r="J6" s="16" t="s">
        <v>16</v>
      </c>
      <c r="K6" s="16" t="s">
        <v>17</v>
      </c>
      <c r="L6" s="16" t="s">
        <v>18</v>
      </c>
      <c r="M6" s="18"/>
      <c r="N6" s="19"/>
    </row>
    <row r="7" spans="1:14" ht="12.75">
      <c r="A7" s="20"/>
      <c r="B7" s="21"/>
      <c r="C7" s="22"/>
      <c r="D7" s="22"/>
      <c r="E7" s="22"/>
      <c r="F7" s="23"/>
      <c r="G7" s="23"/>
      <c r="H7" s="24"/>
      <c r="I7" s="25"/>
      <c r="J7" s="24"/>
      <c r="K7" s="24"/>
      <c r="L7" s="24"/>
      <c r="M7" s="26"/>
      <c r="N7" s="27"/>
    </row>
    <row r="8" spans="1:14" ht="12.75">
      <c r="A8" s="28" t="s">
        <v>19</v>
      </c>
      <c r="B8" s="28"/>
      <c r="C8" s="29"/>
      <c r="D8" s="29"/>
      <c r="E8" s="29"/>
      <c r="F8" s="28"/>
      <c r="G8" s="28"/>
      <c r="H8" s="30"/>
      <c r="I8" s="31"/>
      <c r="J8" s="30"/>
      <c r="K8" s="30"/>
      <c r="L8" s="32"/>
      <c r="M8" s="33"/>
      <c r="N8" s="34"/>
    </row>
    <row r="9" spans="1:14" ht="12.75">
      <c r="A9" s="35" t="s">
        <v>20</v>
      </c>
      <c r="B9" s="36">
        <v>25.86</v>
      </c>
      <c r="C9" s="37">
        <v>0.98</v>
      </c>
      <c r="D9" s="37">
        <v>0.94</v>
      </c>
      <c r="E9" s="37">
        <v>1</v>
      </c>
      <c r="F9" s="35" t="s">
        <v>21</v>
      </c>
      <c r="G9" s="35" t="s">
        <v>21</v>
      </c>
      <c r="H9" s="36">
        <f>ROUND(B9*C9*$D$9*$E$9,2)</f>
        <v>23.82</v>
      </c>
      <c r="I9" s="38">
        <f>ROUND(H9/$H$124*100,3)</f>
        <v>0.89</v>
      </c>
      <c r="J9" s="36">
        <f aca="true" t="shared" si="0" ref="J9:J19">ROUND(I9*$J$124/100,2)</f>
        <v>6.36</v>
      </c>
      <c r="K9" s="36">
        <f>B9+J9</f>
        <v>32.22</v>
      </c>
      <c r="L9" s="39">
        <v>4.65</v>
      </c>
      <c r="M9" s="40" t="s">
        <v>22</v>
      </c>
      <c r="N9" s="41">
        <f>K9*820</f>
        <v>26420.399999999998</v>
      </c>
    </row>
    <row r="10" spans="1:14" ht="12.75">
      <c r="A10" s="35" t="s">
        <v>23</v>
      </c>
      <c r="B10" s="36">
        <v>25.86</v>
      </c>
      <c r="C10" s="37">
        <v>0.98</v>
      </c>
      <c r="D10" s="37">
        <v>0.94</v>
      </c>
      <c r="E10" s="37">
        <v>1</v>
      </c>
      <c r="F10" s="35" t="s">
        <v>21</v>
      </c>
      <c r="G10" s="35" t="s">
        <v>21</v>
      </c>
      <c r="H10" s="36">
        <f aca="true" t="shared" si="1" ref="H10:H30">ROUND(B10*C10*$D$9*$E$9,2)</f>
        <v>23.82</v>
      </c>
      <c r="I10" s="38">
        <f>ROUND(H10/$H$124*100,3)</f>
        <v>0.89</v>
      </c>
      <c r="J10" s="36">
        <f t="shared" si="0"/>
        <v>6.36</v>
      </c>
      <c r="K10" s="36">
        <f aca="true" t="shared" si="2" ref="K10:K30">B10+J10</f>
        <v>32.22</v>
      </c>
      <c r="L10" s="39">
        <v>4.5</v>
      </c>
      <c r="M10" s="40" t="s">
        <v>22</v>
      </c>
      <c r="N10" s="41">
        <v>27741.42</v>
      </c>
    </row>
    <row r="11" spans="1:14" ht="12.75">
      <c r="A11" s="35" t="s">
        <v>24</v>
      </c>
      <c r="B11" s="36">
        <v>25.87</v>
      </c>
      <c r="C11" s="37">
        <v>0.98</v>
      </c>
      <c r="D11" s="37">
        <v>0.94</v>
      </c>
      <c r="E11" s="37">
        <v>1</v>
      </c>
      <c r="F11" s="35" t="s">
        <v>21</v>
      </c>
      <c r="G11" s="35" t="s">
        <v>21</v>
      </c>
      <c r="H11" s="36">
        <f t="shared" si="1"/>
        <v>23.83</v>
      </c>
      <c r="I11" s="38">
        <f>ROUND(H11/$H$124*100,3)</f>
        <v>0.89</v>
      </c>
      <c r="J11" s="36">
        <f t="shared" si="0"/>
        <v>6.36</v>
      </c>
      <c r="K11" s="36">
        <f t="shared" si="2"/>
        <v>32.230000000000004</v>
      </c>
      <c r="L11" s="39">
        <v>4.42</v>
      </c>
      <c r="M11" s="40" t="s">
        <v>22</v>
      </c>
      <c r="N11" s="41">
        <f>K11*820</f>
        <v>26428.600000000002</v>
      </c>
    </row>
    <row r="12" spans="1:14" ht="12.75">
      <c r="A12" s="35" t="s">
        <v>25</v>
      </c>
      <c r="B12" s="36">
        <v>25.71</v>
      </c>
      <c r="C12" s="37">
        <v>0.98</v>
      </c>
      <c r="D12" s="37">
        <v>0.94</v>
      </c>
      <c r="E12" s="37">
        <v>1</v>
      </c>
      <c r="F12" s="35" t="s">
        <v>21</v>
      </c>
      <c r="G12" s="35" t="s">
        <v>21</v>
      </c>
      <c r="H12" s="36">
        <f t="shared" si="1"/>
        <v>23.68</v>
      </c>
      <c r="I12" s="38">
        <v>0.884</v>
      </c>
      <c r="J12" s="36">
        <f t="shared" si="0"/>
        <v>6.32</v>
      </c>
      <c r="K12" s="36">
        <f t="shared" si="2"/>
        <v>32.03</v>
      </c>
      <c r="L12" s="39">
        <v>4.48</v>
      </c>
      <c r="M12" s="40" t="s">
        <v>22</v>
      </c>
      <c r="N12" s="41">
        <f>K12*820</f>
        <v>26264.600000000002</v>
      </c>
    </row>
    <row r="13" spans="1:14" ht="12.75">
      <c r="A13" s="35" t="s">
        <v>26</v>
      </c>
      <c r="B13" s="36">
        <v>25.71</v>
      </c>
      <c r="C13" s="37">
        <v>0.98</v>
      </c>
      <c r="D13" s="37">
        <v>0.94</v>
      </c>
      <c r="E13" s="37">
        <v>1</v>
      </c>
      <c r="F13" s="35" t="s">
        <v>21</v>
      </c>
      <c r="G13" s="35" t="s">
        <v>21</v>
      </c>
      <c r="H13" s="36">
        <f t="shared" si="1"/>
        <v>23.68</v>
      </c>
      <c r="I13" s="38">
        <v>0.884</v>
      </c>
      <c r="J13" s="36">
        <f t="shared" si="0"/>
        <v>6.32</v>
      </c>
      <c r="K13" s="36">
        <f t="shared" si="2"/>
        <v>32.03</v>
      </c>
      <c r="L13" s="39">
        <v>4.48</v>
      </c>
      <c r="M13" s="40" t="s">
        <v>22</v>
      </c>
      <c r="N13" s="41">
        <f>K13*820</f>
        <v>26264.600000000002</v>
      </c>
    </row>
    <row r="14" spans="1:14" ht="12.75">
      <c r="A14" s="35" t="s">
        <v>27</v>
      </c>
      <c r="B14" s="37">
        <v>25.71</v>
      </c>
      <c r="C14" s="37">
        <v>0.98</v>
      </c>
      <c r="D14" s="37">
        <v>0.94</v>
      </c>
      <c r="E14" s="37">
        <v>1</v>
      </c>
      <c r="F14" s="35" t="s">
        <v>21</v>
      </c>
      <c r="G14" s="35" t="s">
        <v>21</v>
      </c>
      <c r="H14" s="37">
        <f t="shared" si="1"/>
        <v>23.68</v>
      </c>
      <c r="I14" s="42">
        <v>0.884</v>
      </c>
      <c r="J14" s="37">
        <f t="shared" si="0"/>
        <v>6.32</v>
      </c>
      <c r="K14" s="37">
        <f t="shared" si="2"/>
        <v>32.03</v>
      </c>
      <c r="L14" s="39">
        <v>4.48</v>
      </c>
      <c r="M14" s="40" t="s">
        <v>22</v>
      </c>
      <c r="N14" s="41">
        <f>K14*800</f>
        <v>25624</v>
      </c>
    </row>
    <row r="15" spans="1:14" ht="12.75">
      <c r="A15" s="35" t="s">
        <v>28</v>
      </c>
      <c r="B15" s="37">
        <v>49.85</v>
      </c>
      <c r="C15" s="37">
        <v>1.03</v>
      </c>
      <c r="D15" s="37">
        <v>0.94</v>
      </c>
      <c r="E15" s="37">
        <v>1</v>
      </c>
      <c r="F15" s="35" t="s">
        <v>21</v>
      </c>
      <c r="G15" s="35" t="s">
        <v>21</v>
      </c>
      <c r="H15" s="37">
        <f t="shared" si="1"/>
        <v>48.26</v>
      </c>
      <c r="I15" s="42">
        <f aca="true" t="shared" si="3" ref="I15:I30">ROUND(H15/$H$124*100,3)</f>
        <v>1.803</v>
      </c>
      <c r="J15" s="37">
        <f t="shared" si="0"/>
        <v>12.89</v>
      </c>
      <c r="K15" s="37">
        <f t="shared" si="2"/>
        <v>62.74</v>
      </c>
      <c r="L15" s="39">
        <v>11.12</v>
      </c>
      <c r="M15" s="40" t="s">
        <v>22</v>
      </c>
      <c r="N15" s="41">
        <f>K15*800</f>
        <v>50192</v>
      </c>
    </row>
    <row r="16" spans="1:14" ht="12.75">
      <c r="A16" s="35" t="s">
        <v>29</v>
      </c>
      <c r="B16" s="36">
        <v>25.87</v>
      </c>
      <c r="C16" s="37">
        <v>1.02</v>
      </c>
      <c r="D16" s="37">
        <v>0.94</v>
      </c>
      <c r="E16" s="37">
        <v>1</v>
      </c>
      <c r="F16" s="35" t="s">
        <v>21</v>
      </c>
      <c r="G16" s="35" t="s">
        <v>21</v>
      </c>
      <c r="H16" s="36">
        <f t="shared" si="1"/>
        <v>24.8</v>
      </c>
      <c r="I16" s="38">
        <f t="shared" si="3"/>
        <v>0.926</v>
      </c>
      <c r="J16" s="36">
        <f t="shared" si="0"/>
        <v>6.62</v>
      </c>
      <c r="K16" s="36">
        <f t="shared" si="2"/>
        <v>32.49</v>
      </c>
      <c r="L16" s="39">
        <v>4.42</v>
      </c>
      <c r="M16" s="40" t="s">
        <v>22</v>
      </c>
      <c r="N16" s="41">
        <f>K16*820</f>
        <v>26641.800000000003</v>
      </c>
    </row>
    <row r="17" spans="1:14" ht="12.75">
      <c r="A17" s="35" t="s">
        <v>30</v>
      </c>
      <c r="B17" s="36">
        <v>28.27</v>
      </c>
      <c r="C17" s="37">
        <v>1.02</v>
      </c>
      <c r="D17" s="37">
        <v>0.94</v>
      </c>
      <c r="E17" s="37">
        <v>1</v>
      </c>
      <c r="F17" s="35" t="s">
        <v>21</v>
      </c>
      <c r="G17" s="35" t="s">
        <v>21</v>
      </c>
      <c r="H17" s="36">
        <f t="shared" si="1"/>
        <v>27.11</v>
      </c>
      <c r="I17" s="38">
        <f t="shared" si="3"/>
        <v>1.013</v>
      </c>
      <c r="J17" s="36">
        <f t="shared" si="0"/>
        <v>7.24</v>
      </c>
      <c r="K17" s="36">
        <f t="shared" si="2"/>
        <v>35.51</v>
      </c>
      <c r="L17" s="39">
        <v>4.65</v>
      </c>
      <c r="M17" s="40" t="s">
        <v>22</v>
      </c>
      <c r="N17" s="41">
        <f aca="true" t="shared" si="4" ref="N17:N29">K17*820</f>
        <v>29118.199999999997</v>
      </c>
    </row>
    <row r="18" spans="1:14" ht="12.75">
      <c r="A18" s="35" t="s">
        <v>31</v>
      </c>
      <c r="B18" s="36">
        <v>27.8</v>
      </c>
      <c r="C18" s="37">
        <v>1.02</v>
      </c>
      <c r="D18" s="37">
        <v>0.94</v>
      </c>
      <c r="E18" s="37">
        <v>1</v>
      </c>
      <c r="F18" s="35" t="s">
        <v>21</v>
      </c>
      <c r="G18" s="35" t="s">
        <v>21</v>
      </c>
      <c r="H18" s="36">
        <f t="shared" si="1"/>
        <v>26.65</v>
      </c>
      <c r="I18" s="38">
        <f t="shared" si="3"/>
        <v>0.995</v>
      </c>
      <c r="J18" s="36">
        <f t="shared" si="0"/>
        <v>7.11</v>
      </c>
      <c r="K18" s="36">
        <f t="shared" si="2"/>
        <v>34.910000000000004</v>
      </c>
      <c r="L18" s="39">
        <v>4.81</v>
      </c>
      <c r="M18" s="40" t="s">
        <v>22</v>
      </c>
      <c r="N18" s="41">
        <f t="shared" si="4"/>
        <v>28626.200000000004</v>
      </c>
    </row>
    <row r="19" spans="1:14" ht="12.75">
      <c r="A19" s="35" t="s">
        <v>32</v>
      </c>
      <c r="B19" s="37">
        <v>27.8</v>
      </c>
      <c r="C19" s="37">
        <v>1.02</v>
      </c>
      <c r="D19" s="37">
        <v>0.94</v>
      </c>
      <c r="E19" s="37">
        <v>1</v>
      </c>
      <c r="F19" s="35" t="s">
        <v>21</v>
      </c>
      <c r="G19" s="35" t="s">
        <v>21</v>
      </c>
      <c r="H19" s="37">
        <f t="shared" si="1"/>
        <v>26.65</v>
      </c>
      <c r="I19" s="42">
        <f t="shared" si="3"/>
        <v>0.995</v>
      </c>
      <c r="J19" s="37">
        <f t="shared" si="0"/>
        <v>7.11</v>
      </c>
      <c r="K19" s="37">
        <f t="shared" si="2"/>
        <v>34.910000000000004</v>
      </c>
      <c r="L19" s="39">
        <v>4.81</v>
      </c>
      <c r="M19" s="40" t="s">
        <v>22</v>
      </c>
      <c r="N19" s="41">
        <f t="shared" si="4"/>
        <v>28626.200000000004</v>
      </c>
    </row>
    <row r="20" spans="1:14" ht="12.75">
      <c r="A20" s="35" t="s">
        <v>33</v>
      </c>
      <c r="B20" s="36">
        <v>25.51</v>
      </c>
      <c r="C20" s="37">
        <v>1.02</v>
      </c>
      <c r="D20" s="37">
        <v>0.94</v>
      </c>
      <c r="E20" s="37">
        <v>1</v>
      </c>
      <c r="F20" s="35" t="s">
        <v>21</v>
      </c>
      <c r="G20" s="35" t="s">
        <v>21</v>
      </c>
      <c r="H20" s="36">
        <f t="shared" si="1"/>
        <v>24.46</v>
      </c>
      <c r="I20" s="38">
        <f t="shared" si="3"/>
        <v>0.914</v>
      </c>
      <c r="J20" s="36">
        <v>6.54</v>
      </c>
      <c r="K20" s="36">
        <f t="shared" si="2"/>
        <v>32.050000000000004</v>
      </c>
      <c r="L20" s="39">
        <v>3.5</v>
      </c>
      <c r="M20" s="40" t="s">
        <v>22</v>
      </c>
      <c r="N20" s="41">
        <v>27595.05</v>
      </c>
    </row>
    <row r="21" spans="1:14" ht="12.75">
      <c r="A21" s="43" t="s">
        <v>34</v>
      </c>
      <c r="B21" s="44">
        <v>25.68</v>
      </c>
      <c r="C21" s="45">
        <v>1.04</v>
      </c>
      <c r="D21" s="45">
        <v>0.94</v>
      </c>
      <c r="E21" s="45">
        <v>1</v>
      </c>
      <c r="F21" s="43" t="s">
        <v>21</v>
      </c>
      <c r="G21" s="43" t="s">
        <v>21</v>
      </c>
      <c r="H21" s="44">
        <f t="shared" si="1"/>
        <v>25.1</v>
      </c>
      <c r="I21" s="46">
        <f t="shared" si="3"/>
        <v>0.938</v>
      </c>
      <c r="J21" s="44">
        <f aca="true" t="shared" si="5" ref="J21:J29">ROUND(I21*$J$124/100,2)</f>
        <v>6.71</v>
      </c>
      <c r="K21" s="44">
        <f t="shared" si="2"/>
        <v>32.39</v>
      </c>
      <c r="L21" s="47">
        <v>3.64</v>
      </c>
      <c r="M21" s="48" t="s">
        <v>35</v>
      </c>
      <c r="N21" s="49">
        <v>27887.79</v>
      </c>
    </row>
    <row r="22" spans="1:14" ht="12.75">
      <c r="A22" s="35" t="s">
        <v>36</v>
      </c>
      <c r="B22" s="36">
        <v>25.86</v>
      </c>
      <c r="C22" s="37">
        <v>1.04</v>
      </c>
      <c r="D22" s="37">
        <v>0.94</v>
      </c>
      <c r="E22" s="37">
        <v>1</v>
      </c>
      <c r="F22" s="35" t="s">
        <v>21</v>
      </c>
      <c r="G22" s="35" t="s">
        <v>21</v>
      </c>
      <c r="H22" s="36">
        <f t="shared" si="1"/>
        <v>25.28</v>
      </c>
      <c r="I22" s="38">
        <f t="shared" si="3"/>
        <v>0.944</v>
      </c>
      <c r="J22" s="36">
        <f t="shared" si="5"/>
        <v>6.75</v>
      </c>
      <c r="K22" s="36">
        <f t="shared" si="2"/>
        <v>32.61</v>
      </c>
      <c r="L22" s="39">
        <v>4.5</v>
      </c>
      <c r="M22" s="40" t="s">
        <v>22</v>
      </c>
      <c r="N22" s="41">
        <f t="shared" si="4"/>
        <v>26740.2</v>
      </c>
    </row>
    <row r="23" spans="1:14" ht="12.75">
      <c r="A23" s="35" t="s">
        <v>37</v>
      </c>
      <c r="B23" s="36">
        <v>25.86</v>
      </c>
      <c r="C23" s="37">
        <v>1.04</v>
      </c>
      <c r="D23" s="37">
        <v>0.94</v>
      </c>
      <c r="E23" s="37">
        <v>1</v>
      </c>
      <c r="F23" s="35" t="s">
        <v>21</v>
      </c>
      <c r="G23" s="35" t="s">
        <v>21</v>
      </c>
      <c r="H23" s="36">
        <f t="shared" si="1"/>
        <v>25.28</v>
      </c>
      <c r="I23" s="38">
        <f t="shared" si="3"/>
        <v>0.944</v>
      </c>
      <c r="J23" s="36">
        <f t="shared" si="5"/>
        <v>6.75</v>
      </c>
      <c r="K23" s="36">
        <f t="shared" si="2"/>
        <v>32.61</v>
      </c>
      <c r="L23" s="39">
        <v>4.5</v>
      </c>
      <c r="M23" s="40" t="s">
        <v>22</v>
      </c>
      <c r="N23" s="41">
        <f t="shared" si="4"/>
        <v>26740.2</v>
      </c>
    </row>
    <row r="24" spans="1:14" ht="12.75">
      <c r="A24" s="35" t="s">
        <v>38</v>
      </c>
      <c r="B24" s="36">
        <v>25.69</v>
      </c>
      <c r="C24" s="37">
        <v>1.04</v>
      </c>
      <c r="D24" s="37">
        <v>0.94</v>
      </c>
      <c r="E24" s="37">
        <v>1</v>
      </c>
      <c r="F24" s="35" t="s">
        <v>21</v>
      </c>
      <c r="G24" s="35" t="s">
        <v>21</v>
      </c>
      <c r="H24" s="36">
        <f t="shared" si="1"/>
        <v>25.11</v>
      </c>
      <c r="I24" s="38">
        <f t="shared" si="3"/>
        <v>0.938</v>
      </c>
      <c r="J24" s="36">
        <f t="shared" si="5"/>
        <v>6.71</v>
      </c>
      <c r="K24" s="36">
        <f t="shared" si="2"/>
        <v>32.4</v>
      </c>
      <c r="L24" s="39">
        <v>4.51</v>
      </c>
      <c r="M24" s="40" t="s">
        <v>22</v>
      </c>
      <c r="N24" s="41">
        <f t="shared" si="4"/>
        <v>26568</v>
      </c>
    </row>
    <row r="25" spans="1:14" ht="12.75">
      <c r="A25" s="35" t="s">
        <v>39</v>
      </c>
      <c r="B25" s="36">
        <v>25.9</v>
      </c>
      <c r="C25" s="37">
        <v>1.04</v>
      </c>
      <c r="D25" s="37">
        <v>0.94</v>
      </c>
      <c r="E25" s="37">
        <v>1</v>
      </c>
      <c r="F25" s="35" t="s">
        <v>21</v>
      </c>
      <c r="G25" s="35" t="s">
        <v>21</v>
      </c>
      <c r="H25" s="36">
        <f t="shared" si="1"/>
        <v>25.32</v>
      </c>
      <c r="I25" s="38">
        <f t="shared" si="3"/>
        <v>0.946</v>
      </c>
      <c r="J25" s="36">
        <f t="shared" si="5"/>
        <v>6.76</v>
      </c>
      <c r="K25" s="36">
        <f t="shared" si="2"/>
        <v>32.66</v>
      </c>
      <c r="L25" s="39">
        <v>4.41</v>
      </c>
      <c r="M25" s="40" t="s">
        <v>22</v>
      </c>
      <c r="N25" s="41">
        <f t="shared" si="4"/>
        <v>26781.199999999997</v>
      </c>
    </row>
    <row r="26" spans="1:14" ht="12.75">
      <c r="A26" s="35" t="s">
        <v>40</v>
      </c>
      <c r="B26" s="36">
        <v>25.69</v>
      </c>
      <c r="C26" s="37">
        <v>1.04</v>
      </c>
      <c r="D26" s="37">
        <v>0.94</v>
      </c>
      <c r="E26" s="37">
        <v>1</v>
      </c>
      <c r="F26" s="35" t="s">
        <v>21</v>
      </c>
      <c r="G26" s="35" t="s">
        <v>21</v>
      </c>
      <c r="H26" s="36">
        <f t="shared" si="1"/>
        <v>25.11</v>
      </c>
      <c r="I26" s="38">
        <f t="shared" si="3"/>
        <v>0.938</v>
      </c>
      <c r="J26" s="36">
        <f t="shared" si="5"/>
        <v>6.71</v>
      </c>
      <c r="K26" s="36">
        <f t="shared" si="2"/>
        <v>32.4</v>
      </c>
      <c r="L26" s="39">
        <v>4.51</v>
      </c>
      <c r="M26" s="40" t="s">
        <v>22</v>
      </c>
      <c r="N26" s="41">
        <f t="shared" si="4"/>
        <v>26568</v>
      </c>
    </row>
    <row r="27" spans="1:14" ht="12.75">
      <c r="A27" s="35" t="s">
        <v>41</v>
      </c>
      <c r="B27" s="36">
        <v>25.9</v>
      </c>
      <c r="C27" s="37">
        <v>1.04</v>
      </c>
      <c r="D27" s="37">
        <v>0.94</v>
      </c>
      <c r="E27" s="37">
        <v>1</v>
      </c>
      <c r="F27" s="35" t="s">
        <v>21</v>
      </c>
      <c r="G27" s="35" t="s">
        <v>21</v>
      </c>
      <c r="H27" s="36">
        <f t="shared" si="1"/>
        <v>25.32</v>
      </c>
      <c r="I27" s="38">
        <f t="shared" si="3"/>
        <v>0.946</v>
      </c>
      <c r="J27" s="36">
        <f t="shared" si="5"/>
        <v>6.76</v>
      </c>
      <c r="K27" s="36">
        <f t="shared" si="2"/>
        <v>32.66</v>
      </c>
      <c r="L27" s="39">
        <v>4.41</v>
      </c>
      <c r="M27" s="40" t="s">
        <v>22</v>
      </c>
      <c r="N27" s="41">
        <f t="shared" si="4"/>
        <v>26781.199999999997</v>
      </c>
    </row>
    <row r="28" spans="1:14" ht="12.75">
      <c r="A28" s="35" t="s">
        <v>42</v>
      </c>
      <c r="B28" s="36">
        <v>25.69</v>
      </c>
      <c r="C28" s="37">
        <v>1.04</v>
      </c>
      <c r="D28" s="37">
        <v>0.94</v>
      </c>
      <c r="E28" s="37">
        <v>1</v>
      </c>
      <c r="F28" s="35" t="s">
        <v>21</v>
      </c>
      <c r="G28" s="35" t="s">
        <v>21</v>
      </c>
      <c r="H28" s="36">
        <f t="shared" si="1"/>
        <v>25.11</v>
      </c>
      <c r="I28" s="38">
        <f t="shared" si="3"/>
        <v>0.938</v>
      </c>
      <c r="J28" s="36">
        <f t="shared" si="5"/>
        <v>6.71</v>
      </c>
      <c r="K28" s="36">
        <f t="shared" si="2"/>
        <v>32.4</v>
      </c>
      <c r="L28" s="39">
        <v>4.35</v>
      </c>
      <c r="M28" s="40" t="s">
        <v>22</v>
      </c>
      <c r="N28" s="41">
        <f t="shared" si="4"/>
        <v>26568</v>
      </c>
    </row>
    <row r="29" spans="1:14" ht="12.75">
      <c r="A29" s="35" t="s">
        <v>43</v>
      </c>
      <c r="B29" s="36">
        <v>25.85</v>
      </c>
      <c r="C29" s="37">
        <v>1.04</v>
      </c>
      <c r="D29" s="37">
        <v>0.94</v>
      </c>
      <c r="E29" s="37">
        <v>1</v>
      </c>
      <c r="F29" s="35" t="s">
        <v>21</v>
      </c>
      <c r="G29" s="35" t="s">
        <v>21</v>
      </c>
      <c r="H29" s="36">
        <f t="shared" si="1"/>
        <v>25.27</v>
      </c>
      <c r="I29" s="38">
        <f t="shared" si="3"/>
        <v>0.944</v>
      </c>
      <c r="J29" s="36">
        <f t="shared" si="5"/>
        <v>6.75</v>
      </c>
      <c r="K29" s="36">
        <f t="shared" si="2"/>
        <v>32.6</v>
      </c>
      <c r="L29" s="39">
        <v>5.15</v>
      </c>
      <c r="M29" s="40" t="s">
        <v>22</v>
      </c>
      <c r="N29" s="41">
        <f t="shared" si="4"/>
        <v>26732</v>
      </c>
    </row>
    <row r="30" spans="1:15" ht="12.75">
      <c r="A30" s="50" t="s">
        <v>44</v>
      </c>
      <c r="B30" s="51">
        <v>30.32</v>
      </c>
      <c r="C30" s="52">
        <v>1.02</v>
      </c>
      <c r="D30" s="52">
        <v>0.94</v>
      </c>
      <c r="E30" s="52">
        <v>1</v>
      </c>
      <c r="F30" s="50" t="s">
        <v>21</v>
      </c>
      <c r="G30" s="50" t="s">
        <v>21</v>
      </c>
      <c r="H30" s="51">
        <f t="shared" si="1"/>
        <v>29.07</v>
      </c>
      <c r="I30" s="53">
        <f t="shared" si="3"/>
        <v>1.086</v>
      </c>
      <c r="J30" s="51">
        <v>7.77</v>
      </c>
      <c r="K30" s="51">
        <f t="shared" si="2"/>
        <v>38.09</v>
      </c>
      <c r="L30" s="54">
        <v>6.75</v>
      </c>
      <c r="M30" s="55"/>
      <c r="N30" s="56">
        <v>25900</v>
      </c>
      <c r="O30" s="57" t="s">
        <v>45</v>
      </c>
    </row>
    <row r="31" spans="1:14" ht="12.75">
      <c r="A31" s="58"/>
      <c r="B31" s="59">
        <f>SUM(B9:B30)</f>
        <v>602.2600000000001</v>
      </c>
      <c r="C31" s="60"/>
      <c r="D31" s="60"/>
      <c r="E31" s="60"/>
      <c r="F31" s="58"/>
      <c r="G31" s="58"/>
      <c r="H31" s="59">
        <f>SUM(H9:H30)</f>
        <v>576.4100000000001</v>
      </c>
      <c r="I31" s="61">
        <f>SUM(I9:I30)</f>
        <v>21.529999999999994</v>
      </c>
      <c r="J31" s="59">
        <f>SUM(J9:J30)</f>
        <v>153.93000000000004</v>
      </c>
      <c r="K31" s="59">
        <f>SUM(K9:K30)</f>
        <v>756.19</v>
      </c>
      <c r="L31" s="62">
        <f>SUM(L9:L30)</f>
        <v>107.05000000000001</v>
      </c>
      <c r="M31" s="63"/>
      <c r="N31" s="64"/>
    </row>
    <row r="32" spans="1:14" ht="12.75">
      <c r="A32" s="58"/>
      <c r="B32" s="59"/>
      <c r="C32" s="60"/>
      <c r="D32" s="60"/>
      <c r="E32" s="60"/>
      <c r="F32" s="58"/>
      <c r="G32" s="58"/>
      <c r="H32" s="59"/>
      <c r="I32" s="61"/>
      <c r="J32" s="59"/>
      <c r="K32" s="59"/>
      <c r="L32" s="62"/>
      <c r="M32" s="63"/>
      <c r="N32" s="64"/>
    </row>
    <row r="33" spans="1:14" ht="12.75">
      <c r="A33" s="28" t="s">
        <v>46</v>
      </c>
      <c r="B33" s="28"/>
      <c r="C33" s="29"/>
      <c r="D33" s="29"/>
      <c r="E33" s="29"/>
      <c r="F33" s="28"/>
      <c r="G33" s="28"/>
      <c r="H33" s="30"/>
      <c r="I33" s="31"/>
      <c r="J33" s="30"/>
      <c r="K33" s="30"/>
      <c r="L33" s="32"/>
      <c r="M33" s="33"/>
      <c r="N33" s="34">
        <f>K33*800</f>
        <v>0</v>
      </c>
    </row>
    <row r="34" spans="1:14" ht="12.75">
      <c r="A34" s="58" t="s">
        <v>47</v>
      </c>
      <c r="B34" s="59">
        <v>26.48</v>
      </c>
      <c r="C34" s="60">
        <v>0.98</v>
      </c>
      <c r="D34" s="60">
        <v>1.03</v>
      </c>
      <c r="E34" s="60">
        <v>1</v>
      </c>
      <c r="F34" s="58" t="s">
        <v>21</v>
      </c>
      <c r="G34" s="58" t="s">
        <v>21</v>
      </c>
      <c r="H34" s="65">
        <f>ROUND(B34*C34*$D$34*$E$34,2)</f>
        <v>26.73</v>
      </c>
      <c r="I34" s="61">
        <f>ROUND(H34/$H$124*100,3)</f>
        <v>0.998</v>
      </c>
      <c r="J34" s="59">
        <f>ROUND(I34*$J$124/100,2)</f>
        <v>7.14</v>
      </c>
      <c r="K34" s="59">
        <f>B34+J34</f>
        <v>33.62</v>
      </c>
      <c r="L34" s="62" t="s">
        <v>48</v>
      </c>
      <c r="M34" s="63"/>
      <c r="N34" s="64">
        <v>25215</v>
      </c>
    </row>
    <row r="35" spans="1:14" ht="12.75">
      <c r="A35" s="58" t="s">
        <v>49</v>
      </c>
      <c r="B35" s="59">
        <v>25.86</v>
      </c>
      <c r="C35" s="60">
        <v>0.98</v>
      </c>
      <c r="D35" s="60">
        <v>1.03</v>
      </c>
      <c r="E35" s="60">
        <v>1</v>
      </c>
      <c r="F35" s="58" t="s">
        <v>21</v>
      </c>
      <c r="G35" s="58" t="s">
        <v>21</v>
      </c>
      <c r="H35" s="59">
        <f aca="true" t="shared" si="6" ref="H35:H55">ROUND(B35*C35*$D$34*$E$34,2)</f>
        <v>26.1</v>
      </c>
      <c r="I35" s="61">
        <f aca="true" t="shared" si="7" ref="I35:I56">ROUND(H35/$H$124*100,3)</f>
        <v>0.975</v>
      </c>
      <c r="J35" s="59">
        <f aca="true" t="shared" si="8" ref="J35:J56">ROUND(I35*$J$124/100,2)</f>
        <v>6.97</v>
      </c>
      <c r="K35" s="59">
        <f aca="true" t="shared" si="9" ref="K35:K56">B35+J35</f>
        <v>32.83</v>
      </c>
      <c r="L35" s="62" t="s">
        <v>48</v>
      </c>
      <c r="M35" s="63"/>
      <c r="N35" s="64">
        <v>24623</v>
      </c>
    </row>
    <row r="36" spans="1:14" ht="12.75">
      <c r="A36" s="35" t="s">
        <v>50</v>
      </c>
      <c r="B36" s="36">
        <v>25.86</v>
      </c>
      <c r="C36" s="37">
        <v>0.98</v>
      </c>
      <c r="D36" s="37">
        <v>1.03</v>
      </c>
      <c r="E36" s="37">
        <v>1</v>
      </c>
      <c r="F36" s="35" t="s">
        <v>21</v>
      </c>
      <c r="G36" s="35" t="s">
        <v>21</v>
      </c>
      <c r="H36" s="36">
        <f t="shared" si="6"/>
        <v>26.1</v>
      </c>
      <c r="I36" s="38">
        <f t="shared" si="7"/>
        <v>0.975</v>
      </c>
      <c r="J36" s="36">
        <f t="shared" si="8"/>
        <v>6.97</v>
      </c>
      <c r="K36" s="36">
        <f t="shared" si="9"/>
        <v>32.83</v>
      </c>
      <c r="L36" s="39" t="s">
        <v>48</v>
      </c>
      <c r="M36" s="40" t="s">
        <v>22</v>
      </c>
      <c r="N36" s="41">
        <v>28438.99</v>
      </c>
    </row>
    <row r="37" spans="1:14" ht="12.75">
      <c r="A37" s="35" t="s">
        <v>51</v>
      </c>
      <c r="B37" s="36">
        <v>25.71</v>
      </c>
      <c r="C37" s="37">
        <v>0.98</v>
      </c>
      <c r="D37" s="37">
        <v>1.03</v>
      </c>
      <c r="E37" s="37">
        <v>1</v>
      </c>
      <c r="F37" s="35" t="s">
        <v>21</v>
      </c>
      <c r="G37" s="35" t="s">
        <v>21</v>
      </c>
      <c r="H37" s="36">
        <f t="shared" si="6"/>
        <v>25.95</v>
      </c>
      <c r="I37" s="38">
        <f t="shared" si="7"/>
        <v>0.969</v>
      </c>
      <c r="J37" s="36">
        <f t="shared" si="8"/>
        <v>6.93</v>
      </c>
      <c r="K37" s="36">
        <f t="shared" si="9"/>
        <v>32.64</v>
      </c>
      <c r="L37" s="39" t="s">
        <v>48</v>
      </c>
      <c r="M37" s="40" t="s">
        <v>22</v>
      </c>
      <c r="N37" s="41">
        <v>28274.4</v>
      </c>
    </row>
    <row r="38" spans="1:15" ht="12.75">
      <c r="A38" s="35" t="s">
        <v>52</v>
      </c>
      <c r="B38" s="36">
        <v>25.71</v>
      </c>
      <c r="C38" s="37">
        <v>0.98</v>
      </c>
      <c r="D38" s="37">
        <v>1.03</v>
      </c>
      <c r="E38" s="37">
        <v>1</v>
      </c>
      <c r="F38" s="35" t="s">
        <v>21</v>
      </c>
      <c r="G38" s="35" t="s">
        <v>21</v>
      </c>
      <c r="H38" s="36">
        <f t="shared" si="6"/>
        <v>25.95</v>
      </c>
      <c r="I38" s="38">
        <f t="shared" si="7"/>
        <v>0.969</v>
      </c>
      <c r="J38" s="36">
        <f t="shared" si="8"/>
        <v>6.93</v>
      </c>
      <c r="K38" s="36">
        <f t="shared" si="9"/>
        <v>32.64</v>
      </c>
      <c r="L38" s="39" t="s">
        <v>48</v>
      </c>
      <c r="M38" s="40" t="s">
        <v>22</v>
      </c>
      <c r="N38" s="41">
        <v>26200</v>
      </c>
      <c r="O38" s="66"/>
    </row>
    <row r="39" spans="1:15" ht="12.75">
      <c r="A39" s="35" t="s">
        <v>53</v>
      </c>
      <c r="B39" s="36">
        <v>25.71</v>
      </c>
      <c r="C39" s="37">
        <v>0.98</v>
      </c>
      <c r="D39" s="37">
        <v>1.03</v>
      </c>
      <c r="E39" s="37">
        <v>1</v>
      </c>
      <c r="F39" s="35" t="s">
        <v>21</v>
      </c>
      <c r="G39" s="35" t="s">
        <v>21</v>
      </c>
      <c r="H39" s="36">
        <f t="shared" si="6"/>
        <v>25.95</v>
      </c>
      <c r="I39" s="38">
        <f t="shared" si="7"/>
        <v>0.969</v>
      </c>
      <c r="J39" s="36">
        <f t="shared" si="8"/>
        <v>6.93</v>
      </c>
      <c r="K39" s="36">
        <f t="shared" si="9"/>
        <v>32.64</v>
      </c>
      <c r="L39" s="39" t="s">
        <v>48</v>
      </c>
      <c r="M39" s="40" t="s">
        <v>22</v>
      </c>
      <c r="N39" s="41">
        <v>26200</v>
      </c>
      <c r="O39" s="66"/>
    </row>
    <row r="40" spans="1:14" ht="12.75">
      <c r="A40" s="35" t="s">
        <v>54</v>
      </c>
      <c r="B40" s="36">
        <v>25.71</v>
      </c>
      <c r="C40" s="37">
        <v>0.98</v>
      </c>
      <c r="D40" s="37">
        <v>1.03</v>
      </c>
      <c r="E40" s="37">
        <v>1</v>
      </c>
      <c r="F40" s="35" t="s">
        <v>21</v>
      </c>
      <c r="G40" s="35" t="s">
        <v>21</v>
      </c>
      <c r="H40" s="36">
        <f t="shared" si="6"/>
        <v>25.95</v>
      </c>
      <c r="I40" s="38">
        <f t="shared" si="7"/>
        <v>0.969</v>
      </c>
      <c r="J40" s="36">
        <f t="shared" si="8"/>
        <v>6.93</v>
      </c>
      <c r="K40" s="36">
        <f t="shared" si="9"/>
        <v>32.64</v>
      </c>
      <c r="L40" s="39" t="s">
        <v>48</v>
      </c>
      <c r="M40" s="40" t="s">
        <v>22</v>
      </c>
      <c r="N40" s="41">
        <v>28274.4</v>
      </c>
    </row>
    <row r="41" spans="1:14" ht="12.75">
      <c r="A41" s="35" t="s">
        <v>55</v>
      </c>
      <c r="B41" s="36">
        <v>52.07</v>
      </c>
      <c r="C41" s="37">
        <v>1.03</v>
      </c>
      <c r="D41" s="37">
        <v>1.03</v>
      </c>
      <c r="E41" s="37">
        <v>1</v>
      </c>
      <c r="F41" s="35" t="s">
        <v>21</v>
      </c>
      <c r="G41" s="35" t="s">
        <v>21</v>
      </c>
      <c r="H41" s="36">
        <f t="shared" si="6"/>
        <v>55.24</v>
      </c>
      <c r="I41" s="38">
        <f t="shared" si="7"/>
        <v>2.063</v>
      </c>
      <c r="J41" s="36">
        <f t="shared" si="8"/>
        <v>14.75</v>
      </c>
      <c r="K41" s="36">
        <f t="shared" si="9"/>
        <v>66.82</v>
      </c>
      <c r="L41" s="39" t="s">
        <v>48</v>
      </c>
      <c r="M41" s="40" t="s">
        <v>22</v>
      </c>
      <c r="N41" s="41">
        <f>K41*825</f>
        <v>55126.49999999999</v>
      </c>
    </row>
    <row r="42" spans="1:14" ht="12.75">
      <c r="A42" s="35" t="s">
        <v>56</v>
      </c>
      <c r="B42" s="36">
        <v>25.71</v>
      </c>
      <c r="C42" s="37">
        <v>1.02</v>
      </c>
      <c r="D42" s="37">
        <v>1.03</v>
      </c>
      <c r="E42" s="37">
        <v>1</v>
      </c>
      <c r="F42" s="35" t="s">
        <v>21</v>
      </c>
      <c r="G42" s="35" t="s">
        <v>21</v>
      </c>
      <c r="H42" s="36">
        <f t="shared" si="6"/>
        <v>27.01</v>
      </c>
      <c r="I42" s="38">
        <f t="shared" si="7"/>
        <v>1.009</v>
      </c>
      <c r="J42" s="36">
        <f t="shared" si="8"/>
        <v>7.21</v>
      </c>
      <c r="K42" s="36">
        <f t="shared" si="9"/>
        <v>32.92</v>
      </c>
      <c r="L42" s="39" t="s">
        <v>48</v>
      </c>
      <c r="M42" s="40" t="s">
        <v>22</v>
      </c>
      <c r="N42" s="41">
        <f>K42*825</f>
        <v>27159</v>
      </c>
    </row>
    <row r="43" spans="1:14" ht="12.75">
      <c r="A43" s="58" t="s">
        <v>57</v>
      </c>
      <c r="B43" s="59">
        <v>28.1</v>
      </c>
      <c r="C43" s="60">
        <v>1.02</v>
      </c>
      <c r="D43" s="60">
        <v>1.03</v>
      </c>
      <c r="E43" s="60">
        <v>1</v>
      </c>
      <c r="F43" s="58" t="s">
        <v>21</v>
      </c>
      <c r="G43" s="58" t="s">
        <v>21</v>
      </c>
      <c r="H43" s="59">
        <f t="shared" si="6"/>
        <v>29.52</v>
      </c>
      <c r="I43" s="61">
        <f t="shared" si="7"/>
        <v>1.103</v>
      </c>
      <c r="J43" s="59">
        <f t="shared" si="8"/>
        <v>7.89</v>
      </c>
      <c r="K43" s="59">
        <f t="shared" si="9"/>
        <v>35.99</v>
      </c>
      <c r="L43" s="62" t="s">
        <v>48</v>
      </c>
      <c r="M43" s="67"/>
      <c r="N43" s="68">
        <v>26993</v>
      </c>
    </row>
    <row r="44" spans="1:14" ht="12.75">
      <c r="A44" s="35" t="s">
        <v>58</v>
      </c>
      <c r="B44" s="36">
        <v>27.8</v>
      </c>
      <c r="C44" s="37">
        <v>1.02</v>
      </c>
      <c r="D44" s="37">
        <v>1.03</v>
      </c>
      <c r="E44" s="37">
        <v>1</v>
      </c>
      <c r="F44" s="35" t="s">
        <v>21</v>
      </c>
      <c r="G44" s="35" t="s">
        <v>21</v>
      </c>
      <c r="H44" s="36">
        <f t="shared" si="6"/>
        <v>29.21</v>
      </c>
      <c r="I44" s="38">
        <f t="shared" si="7"/>
        <v>1.091</v>
      </c>
      <c r="J44" s="36">
        <f t="shared" si="8"/>
        <v>7.8</v>
      </c>
      <c r="K44" s="36">
        <f t="shared" si="9"/>
        <v>35.6</v>
      </c>
      <c r="L44" s="39" t="s">
        <v>48</v>
      </c>
      <c r="M44" s="40" t="s">
        <v>22</v>
      </c>
      <c r="N44" s="41">
        <v>30838.5</v>
      </c>
    </row>
    <row r="45" spans="1:14" ht="12.75">
      <c r="A45" s="35" t="s">
        <v>59</v>
      </c>
      <c r="B45" s="36">
        <v>27.8</v>
      </c>
      <c r="C45" s="37">
        <v>1.02</v>
      </c>
      <c r="D45" s="37">
        <v>1.03</v>
      </c>
      <c r="E45" s="37">
        <v>1</v>
      </c>
      <c r="F45" s="35" t="s">
        <v>21</v>
      </c>
      <c r="G45" s="35" t="s">
        <v>21</v>
      </c>
      <c r="H45" s="36">
        <f t="shared" si="6"/>
        <v>29.21</v>
      </c>
      <c r="I45" s="38">
        <f t="shared" si="7"/>
        <v>1.091</v>
      </c>
      <c r="J45" s="36">
        <f t="shared" si="8"/>
        <v>7.8</v>
      </c>
      <c r="K45" s="36">
        <f t="shared" si="9"/>
        <v>35.6</v>
      </c>
      <c r="L45" s="39" t="s">
        <v>48</v>
      </c>
      <c r="M45" s="40" t="s">
        <v>22</v>
      </c>
      <c r="N45" s="41">
        <v>30838.5</v>
      </c>
    </row>
    <row r="46" spans="1:14" ht="12.75">
      <c r="A46" s="35" t="s">
        <v>60</v>
      </c>
      <c r="B46" s="36">
        <v>25.85</v>
      </c>
      <c r="C46" s="37">
        <v>1.02</v>
      </c>
      <c r="D46" s="37">
        <v>1.03</v>
      </c>
      <c r="E46" s="37">
        <v>1</v>
      </c>
      <c r="F46" s="35" t="s">
        <v>21</v>
      </c>
      <c r="G46" s="35" t="s">
        <v>21</v>
      </c>
      <c r="H46" s="36">
        <f t="shared" si="6"/>
        <v>27.16</v>
      </c>
      <c r="I46" s="38">
        <f t="shared" si="7"/>
        <v>1.015</v>
      </c>
      <c r="J46" s="36">
        <f t="shared" si="8"/>
        <v>7.26</v>
      </c>
      <c r="K46" s="36">
        <f t="shared" si="9"/>
        <v>33.11</v>
      </c>
      <c r="L46" s="39" t="s">
        <v>48</v>
      </c>
      <c r="M46" s="40" t="s">
        <v>22</v>
      </c>
      <c r="N46" s="41">
        <v>28681.54</v>
      </c>
    </row>
    <row r="47" spans="1:14" ht="12.75">
      <c r="A47" s="58" t="s">
        <v>61</v>
      </c>
      <c r="B47" s="59">
        <v>25.85</v>
      </c>
      <c r="C47" s="60">
        <v>1.04</v>
      </c>
      <c r="D47" s="60">
        <v>1.03</v>
      </c>
      <c r="E47" s="60">
        <v>1</v>
      </c>
      <c r="F47" s="58" t="s">
        <v>21</v>
      </c>
      <c r="G47" s="58" t="s">
        <v>21</v>
      </c>
      <c r="H47" s="59">
        <f t="shared" si="6"/>
        <v>27.69</v>
      </c>
      <c r="I47" s="61">
        <f t="shared" si="7"/>
        <v>1.034</v>
      </c>
      <c r="J47" s="59">
        <f t="shared" si="8"/>
        <v>7.39</v>
      </c>
      <c r="K47" s="59">
        <f t="shared" si="9"/>
        <v>33.24</v>
      </c>
      <c r="L47" s="62" t="s">
        <v>48</v>
      </c>
      <c r="M47" s="67"/>
      <c r="N47" s="68">
        <v>24930</v>
      </c>
    </row>
    <row r="48" spans="1:14" ht="12.75">
      <c r="A48" s="35" t="s">
        <v>62</v>
      </c>
      <c r="B48" s="36">
        <v>25.86</v>
      </c>
      <c r="C48" s="37">
        <v>1.04</v>
      </c>
      <c r="D48" s="37">
        <v>1.03</v>
      </c>
      <c r="E48" s="37">
        <v>1</v>
      </c>
      <c r="F48" s="35" t="s">
        <v>21</v>
      </c>
      <c r="G48" s="35" t="s">
        <v>21</v>
      </c>
      <c r="H48" s="36">
        <f t="shared" si="6"/>
        <v>27.7</v>
      </c>
      <c r="I48" s="38">
        <f t="shared" si="7"/>
        <v>1.035</v>
      </c>
      <c r="J48" s="36">
        <f t="shared" si="8"/>
        <v>7.4</v>
      </c>
      <c r="K48" s="36">
        <f t="shared" si="9"/>
        <v>33.26</v>
      </c>
      <c r="L48" s="39" t="s">
        <v>48</v>
      </c>
      <c r="M48" s="40" t="s">
        <v>22</v>
      </c>
      <c r="N48" s="41">
        <v>28811.48</v>
      </c>
    </row>
    <row r="49" spans="1:14" ht="12.75">
      <c r="A49" s="35" t="s">
        <v>63</v>
      </c>
      <c r="B49" s="36">
        <v>25.86</v>
      </c>
      <c r="C49" s="37">
        <v>1.04</v>
      </c>
      <c r="D49" s="37">
        <v>1.03</v>
      </c>
      <c r="E49" s="37">
        <v>1</v>
      </c>
      <c r="F49" s="35" t="s">
        <v>21</v>
      </c>
      <c r="G49" s="35" t="s">
        <v>21</v>
      </c>
      <c r="H49" s="36">
        <f t="shared" si="6"/>
        <v>27.7</v>
      </c>
      <c r="I49" s="38">
        <f t="shared" si="7"/>
        <v>1.035</v>
      </c>
      <c r="J49" s="36">
        <f t="shared" si="8"/>
        <v>7.4</v>
      </c>
      <c r="K49" s="36">
        <f t="shared" si="9"/>
        <v>33.26</v>
      </c>
      <c r="L49" s="39" t="s">
        <v>48</v>
      </c>
      <c r="M49" s="40" t="s">
        <v>22</v>
      </c>
      <c r="N49" s="41">
        <f aca="true" t="shared" si="10" ref="N49:N56">K49*825</f>
        <v>27439.5</v>
      </c>
    </row>
    <row r="50" spans="1:14" ht="12.75">
      <c r="A50" s="35" t="s">
        <v>64</v>
      </c>
      <c r="B50" s="36">
        <v>25.86</v>
      </c>
      <c r="C50" s="37">
        <v>1.04</v>
      </c>
      <c r="D50" s="37">
        <v>1.03</v>
      </c>
      <c r="E50" s="37">
        <v>1</v>
      </c>
      <c r="F50" s="35" t="s">
        <v>21</v>
      </c>
      <c r="G50" s="35" t="s">
        <v>21</v>
      </c>
      <c r="H50" s="36">
        <f t="shared" si="6"/>
        <v>27.7</v>
      </c>
      <c r="I50" s="38">
        <f t="shared" si="7"/>
        <v>1.035</v>
      </c>
      <c r="J50" s="36">
        <f t="shared" si="8"/>
        <v>7.4</v>
      </c>
      <c r="K50" s="36">
        <f t="shared" si="9"/>
        <v>33.26</v>
      </c>
      <c r="L50" s="39" t="s">
        <v>48</v>
      </c>
      <c r="M50" s="40" t="s">
        <v>22</v>
      </c>
      <c r="N50" s="41">
        <f t="shared" si="10"/>
        <v>27439.5</v>
      </c>
    </row>
    <row r="51" spans="1:14" ht="12.75">
      <c r="A51" s="35" t="s">
        <v>65</v>
      </c>
      <c r="B51" s="36">
        <v>25.74</v>
      </c>
      <c r="C51" s="37">
        <v>1.04</v>
      </c>
      <c r="D51" s="37">
        <v>1.03</v>
      </c>
      <c r="E51" s="37">
        <v>1</v>
      </c>
      <c r="F51" s="35" t="s">
        <v>21</v>
      </c>
      <c r="G51" s="35" t="s">
        <v>21</v>
      </c>
      <c r="H51" s="36">
        <f t="shared" si="6"/>
        <v>27.57</v>
      </c>
      <c r="I51" s="38">
        <f t="shared" si="7"/>
        <v>1.03</v>
      </c>
      <c r="J51" s="36">
        <f t="shared" si="8"/>
        <v>7.36</v>
      </c>
      <c r="K51" s="36">
        <f t="shared" si="9"/>
        <v>33.1</v>
      </c>
      <c r="L51" s="39" t="s">
        <v>48</v>
      </c>
      <c r="M51" s="40" t="s">
        <v>22</v>
      </c>
      <c r="N51" s="41">
        <f t="shared" si="10"/>
        <v>27307.5</v>
      </c>
    </row>
    <row r="52" spans="1:14" ht="12.75">
      <c r="A52" s="35" t="s">
        <v>66</v>
      </c>
      <c r="B52" s="36">
        <v>25.86</v>
      </c>
      <c r="C52" s="37">
        <v>1.04</v>
      </c>
      <c r="D52" s="37">
        <v>1.03</v>
      </c>
      <c r="E52" s="37">
        <v>1</v>
      </c>
      <c r="F52" s="35" t="s">
        <v>21</v>
      </c>
      <c r="G52" s="35" t="s">
        <v>21</v>
      </c>
      <c r="H52" s="36">
        <f t="shared" si="6"/>
        <v>27.7</v>
      </c>
      <c r="I52" s="38">
        <f t="shared" si="7"/>
        <v>1.035</v>
      </c>
      <c r="J52" s="36">
        <f t="shared" si="8"/>
        <v>7.4</v>
      </c>
      <c r="K52" s="36">
        <f t="shared" si="9"/>
        <v>33.26</v>
      </c>
      <c r="L52" s="39" t="s">
        <v>48</v>
      </c>
      <c r="M52" s="40" t="s">
        <v>22</v>
      </c>
      <c r="N52" s="41">
        <f t="shared" si="10"/>
        <v>27439.5</v>
      </c>
    </row>
    <row r="53" spans="1:14" ht="12.75">
      <c r="A53" s="35" t="s">
        <v>67</v>
      </c>
      <c r="B53" s="36">
        <v>25.74</v>
      </c>
      <c r="C53" s="37">
        <v>1.04</v>
      </c>
      <c r="D53" s="37">
        <v>1.03</v>
      </c>
      <c r="E53" s="37">
        <v>1</v>
      </c>
      <c r="F53" s="35" t="s">
        <v>21</v>
      </c>
      <c r="G53" s="35" t="s">
        <v>21</v>
      </c>
      <c r="H53" s="36">
        <f t="shared" si="6"/>
        <v>27.57</v>
      </c>
      <c r="I53" s="38">
        <f t="shared" si="7"/>
        <v>1.03</v>
      </c>
      <c r="J53" s="36">
        <f t="shared" si="8"/>
        <v>7.36</v>
      </c>
      <c r="K53" s="36">
        <f t="shared" si="9"/>
        <v>33.1</v>
      </c>
      <c r="L53" s="39" t="s">
        <v>48</v>
      </c>
      <c r="M53" s="40" t="s">
        <v>22</v>
      </c>
      <c r="N53" s="41">
        <f t="shared" si="10"/>
        <v>27307.5</v>
      </c>
    </row>
    <row r="54" spans="1:14" ht="12.75">
      <c r="A54" s="35" t="s">
        <v>68</v>
      </c>
      <c r="B54" s="36">
        <v>25.86</v>
      </c>
      <c r="C54" s="37">
        <v>1.04</v>
      </c>
      <c r="D54" s="37">
        <v>1.03</v>
      </c>
      <c r="E54" s="37">
        <v>1</v>
      </c>
      <c r="F54" s="35" t="s">
        <v>21</v>
      </c>
      <c r="G54" s="35" t="s">
        <v>21</v>
      </c>
      <c r="H54" s="36">
        <f t="shared" si="6"/>
        <v>27.7</v>
      </c>
      <c r="I54" s="38">
        <f t="shared" si="7"/>
        <v>1.035</v>
      </c>
      <c r="J54" s="36">
        <f t="shared" si="8"/>
        <v>7.4</v>
      </c>
      <c r="K54" s="36">
        <f t="shared" si="9"/>
        <v>33.26</v>
      </c>
      <c r="L54" s="39" t="s">
        <v>48</v>
      </c>
      <c r="M54" s="40" t="s">
        <v>22</v>
      </c>
      <c r="N54" s="41">
        <f t="shared" si="10"/>
        <v>27439.5</v>
      </c>
    </row>
    <row r="55" spans="1:14" ht="12.75">
      <c r="A55" s="35" t="s">
        <v>69</v>
      </c>
      <c r="B55" s="36">
        <v>26.1</v>
      </c>
      <c r="C55" s="37">
        <v>1.04</v>
      </c>
      <c r="D55" s="37">
        <v>1.03</v>
      </c>
      <c r="E55" s="37">
        <v>1</v>
      </c>
      <c r="F55" s="35" t="s">
        <v>21</v>
      </c>
      <c r="G55" s="35" t="s">
        <v>21</v>
      </c>
      <c r="H55" s="36">
        <f t="shared" si="6"/>
        <v>27.96</v>
      </c>
      <c r="I55" s="38">
        <f t="shared" si="7"/>
        <v>1.044</v>
      </c>
      <c r="J55" s="36">
        <f t="shared" si="8"/>
        <v>7.46</v>
      </c>
      <c r="K55" s="36">
        <f t="shared" si="9"/>
        <v>33.56</v>
      </c>
      <c r="L55" s="39" t="s">
        <v>48</v>
      </c>
      <c r="M55" s="40" t="s">
        <v>22</v>
      </c>
      <c r="N55" s="41">
        <f t="shared" si="10"/>
        <v>27687.000000000004</v>
      </c>
    </row>
    <row r="56" spans="1:14" ht="12.75">
      <c r="A56" s="35" t="s">
        <v>70</v>
      </c>
      <c r="B56" s="36">
        <v>29.9</v>
      </c>
      <c r="C56" s="37">
        <v>1.02</v>
      </c>
      <c r="D56" s="37">
        <v>1.03</v>
      </c>
      <c r="E56" s="37">
        <v>1</v>
      </c>
      <c r="F56" s="35" t="s">
        <v>21</v>
      </c>
      <c r="G56" s="35" t="s">
        <v>21</v>
      </c>
      <c r="H56" s="36">
        <f>ROUND(B56*C56*$D$34*$E$34,2)</f>
        <v>31.41</v>
      </c>
      <c r="I56" s="38">
        <f t="shared" si="7"/>
        <v>1.173</v>
      </c>
      <c r="J56" s="36">
        <f t="shared" si="8"/>
        <v>8.39</v>
      </c>
      <c r="K56" s="36">
        <f t="shared" si="9"/>
        <v>38.29</v>
      </c>
      <c r="L56" s="39" t="s">
        <v>48</v>
      </c>
      <c r="M56" s="40" t="s">
        <v>22</v>
      </c>
      <c r="N56" s="41">
        <f t="shared" si="10"/>
        <v>31589.25</v>
      </c>
    </row>
    <row r="57" spans="1:14" ht="12.75">
      <c r="A57" s="58"/>
      <c r="B57" s="59">
        <f>SUM(B34:B56)</f>
        <v>631.0000000000002</v>
      </c>
      <c r="C57" s="60"/>
      <c r="D57" s="60"/>
      <c r="E57" s="60"/>
      <c r="F57" s="58"/>
      <c r="G57" s="58"/>
      <c r="H57" s="59">
        <f>SUM(H34:H56)</f>
        <v>660.7800000000001</v>
      </c>
      <c r="I57" s="61">
        <f>SUM(I34:I56)</f>
        <v>24.682000000000006</v>
      </c>
      <c r="J57" s="59">
        <f>SUM(J34:J56)</f>
        <v>176.47000000000003</v>
      </c>
      <c r="K57" s="59">
        <f>SUM(K34:K56)</f>
        <v>807.4700000000001</v>
      </c>
      <c r="L57" s="62"/>
      <c r="M57" s="67"/>
      <c r="N57" s="68"/>
    </row>
    <row r="58" spans="1:14" ht="12.75">
      <c r="A58" s="58"/>
      <c r="B58" s="59"/>
      <c r="C58" s="60"/>
      <c r="D58" s="60"/>
      <c r="E58" s="60"/>
      <c r="F58" s="58"/>
      <c r="G58" s="58"/>
      <c r="H58" s="59"/>
      <c r="I58" s="61"/>
      <c r="J58" s="59"/>
      <c r="K58" s="59"/>
      <c r="L58" s="62"/>
      <c r="M58" s="67"/>
      <c r="N58" s="68"/>
    </row>
    <row r="59" spans="1:14" ht="12.75">
      <c r="A59" s="69" t="s">
        <v>71</v>
      </c>
      <c r="B59" s="70"/>
      <c r="C59" s="71"/>
      <c r="D59" s="71"/>
      <c r="E59" s="71"/>
      <c r="F59" s="69"/>
      <c r="G59" s="69"/>
      <c r="H59" s="70"/>
      <c r="I59" s="72"/>
      <c r="J59" s="70"/>
      <c r="K59" s="70"/>
      <c r="L59" s="73"/>
      <c r="M59" s="74"/>
      <c r="N59" s="75">
        <f>K59*800</f>
        <v>0</v>
      </c>
    </row>
    <row r="60" spans="1:14" ht="12.75">
      <c r="A60" s="35" t="s">
        <v>72</v>
      </c>
      <c r="B60" s="36">
        <v>23.73</v>
      </c>
      <c r="C60" s="37">
        <v>0.98</v>
      </c>
      <c r="D60" s="37">
        <v>1.03</v>
      </c>
      <c r="E60" s="37">
        <v>1</v>
      </c>
      <c r="F60" s="35" t="s">
        <v>21</v>
      </c>
      <c r="G60" s="35" t="s">
        <v>21</v>
      </c>
      <c r="H60" s="36">
        <f>ROUND(B60*C60*$D$60*$E$60,2)</f>
        <v>23.95</v>
      </c>
      <c r="I60" s="38">
        <f>ROUND(H60/$H$124*100,3)</f>
        <v>0.895</v>
      </c>
      <c r="J60" s="36">
        <f>ROUND(I60*$J$124/100,2)</f>
        <v>6.4</v>
      </c>
      <c r="K60" s="36">
        <f>B60+J60</f>
        <v>30.130000000000003</v>
      </c>
      <c r="L60" s="39" t="s">
        <v>48</v>
      </c>
      <c r="M60" s="40" t="s">
        <v>22</v>
      </c>
      <c r="N60" s="41">
        <f>K60*830</f>
        <v>25007.9</v>
      </c>
    </row>
    <row r="61" spans="1:14" ht="12.75">
      <c r="A61" s="43" t="s">
        <v>73</v>
      </c>
      <c r="B61" s="44">
        <v>25.86</v>
      </c>
      <c r="C61" s="45">
        <v>0.98</v>
      </c>
      <c r="D61" s="45">
        <v>1.03</v>
      </c>
      <c r="E61" s="45">
        <v>1</v>
      </c>
      <c r="F61" s="43" t="s">
        <v>21</v>
      </c>
      <c r="G61" s="43" t="s">
        <v>21</v>
      </c>
      <c r="H61" s="44">
        <f aca="true" t="shared" si="11" ref="H61:H81">ROUND(B61*C61*$D$60*$E$60,2)</f>
        <v>26.1</v>
      </c>
      <c r="I61" s="46">
        <f aca="true" t="shared" si="12" ref="I61:I82">ROUND(H61/$H$124*100,3)</f>
        <v>0.975</v>
      </c>
      <c r="J61" s="44">
        <f aca="true" t="shared" si="13" ref="J61:J82">ROUND(I61*$J$124/100,2)</f>
        <v>6.97</v>
      </c>
      <c r="K61" s="44">
        <f aca="true" t="shared" si="14" ref="K61:K82">B61+J61</f>
        <v>32.83</v>
      </c>
      <c r="L61" s="47" t="s">
        <v>48</v>
      </c>
      <c r="M61" s="48" t="s">
        <v>35</v>
      </c>
      <c r="N61" s="49">
        <v>28611.35</v>
      </c>
    </row>
    <row r="62" spans="1:14" ht="12.75">
      <c r="A62" s="35" t="s">
        <v>74</v>
      </c>
      <c r="B62" s="36">
        <v>25.86</v>
      </c>
      <c r="C62" s="37">
        <v>0.98</v>
      </c>
      <c r="D62" s="37">
        <v>1.03</v>
      </c>
      <c r="E62" s="37">
        <v>1</v>
      </c>
      <c r="F62" s="35" t="s">
        <v>21</v>
      </c>
      <c r="G62" s="35" t="s">
        <v>21</v>
      </c>
      <c r="H62" s="36">
        <f t="shared" si="11"/>
        <v>26.1</v>
      </c>
      <c r="I62" s="38">
        <f t="shared" si="12"/>
        <v>0.975</v>
      </c>
      <c r="J62" s="36">
        <f t="shared" si="13"/>
        <v>6.97</v>
      </c>
      <c r="K62" s="36">
        <f t="shared" si="14"/>
        <v>32.83</v>
      </c>
      <c r="L62" s="39" t="s">
        <v>48</v>
      </c>
      <c r="M62" s="40" t="s">
        <v>22</v>
      </c>
      <c r="N62" s="41">
        <f aca="true" t="shared" si="15" ref="N62:N67">K62*800</f>
        <v>26264</v>
      </c>
    </row>
    <row r="63" spans="1:14" ht="12.75">
      <c r="A63" s="35" t="s">
        <v>75</v>
      </c>
      <c r="B63" s="36">
        <v>25.71</v>
      </c>
      <c r="C63" s="37">
        <v>0.98</v>
      </c>
      <c r="D63" s="37">
        <v>1.03</v>
      </c>
      <c r="E63" s="37">
        <v>1</v>
      </c>
      <c r="F63" s="35" t="s">
        <v>21</v>
      </c>
      <c r="G63" s="35" t="s">
        <v>21</v>
      </c>
      <c r="H63" s="36">
        <f t="shared" si="11"/>
        <v>25.95</v>
      </c>
      <c r="I63" s="38">
        <f t="shared" si="12"/>
        <v>0.969</v>
      </c>
      <c r="J63" s="36">
        <f t="shared" si="13"/>
        <v>6.93</v>
      </c>
      <c r="K63" s="36">
        <f t="shared" si="14"/>
        <v>32.64</v>
      </c>
      <c r="L63" s="39" t="s">
        <v>48</v>
      </c>
      <c r="M63" s="40" t="s">
        <v>22</v>
      </c>
      <c r="N63" s="41">
        <f t="shared" si="15"/>
        <v>26112</v>
      </c>
    </row>
    <row r="64" spans="1:14" ht="12.75">
      <c r="A64" s="35" t="s">
        <v>76</v>
      </c>
      <c r="B64" s="36">
        <v>25.71</v>
      </c>
      <c r="C64" s="37">
        <v>0.98</v>
      </c>
      <c r="D64" s="37">
        <v>1.03</v>
      </c>
      <c r="E64" s="37">
        <v>1</v>
      </c>
      <c r="F64" s="35" t="s">
        <v>21</v>
      </c>
      <c r="G64" s="35" t="s">
        <v>21</v>
      </c>
      <c r="H64" s="36">
        <f t="shared" si="11"/>
        <v>25.95</v>
      </c>
      <c r="I64" s="38">
        <f t="shared" si="12"/>
        <v>0.969</v>
      </c>
      <c r="J64" s="36">
        <f t="shared" si="13"/>
        <v>6.93</v>
      </c>
      <c r="K64" s="36">
        <f t="shared" si="14"/>
        <v>32.64</v>
      </c>
      <c r="L64" s="39" t="s">
        <v>48</v>
      </c>
      <c r="M64" s="40" t="s">
        <v>22</v>
      </c>
      <c r="N64" s="41">
        <f t="shared" si="15"/>
        <v>26112</v>
      </c>
    </row>
    <row r="65" spans="1:14" ht="12.75">
      <c r="A65" s="35" t="s">
        <v>77</v>
      </c>
      <c r="B65" s="36">
        <v>25.71</v>
      </c>
      <c r="C65" s="37">
        <v>0.98</v>
      </c>
      <c r="D65" s="37">
        <v>1.03</v>
      </c>
      <c r="E65" s="37">
        <v>1</v>
      </c>
      <c r="F65" s="35" t="s">
        <v>21</v>
      </c>
      <c r="G65" s="35" t="s">
        <v>21</v>
      </c>
      <c r="H65" s="36">
        <f t="shared" si="11"/>
        <v>25.95</v>
      </c>
      <c r="I65" s="38">
        <f t="shared" si="12"/>
        <v>0.969</v>
      </c>
      <c r="J65" s="36">
        <f t="shared" si="13"/>
        <v>6.93</v>
      </c>
      <c r="K65" s="36">
        <f t="shared" si="14"/>
        <v>32.64</v>
      </c>
      <c r="L65" s="39" t="s">
        <v>48</v>
      </c>
      <c r="M65" s="40" t="s">
        <v>22</v>
      </c>
      <c r="N65" s="41">
        <f t="shared" si="15"/>
        <v>26112</v>
      </c>
    </row>
    <row r="66" spans="1:14" ht="12.75">
      <c r="A66" s="35" t="s">
        <v>78</v>
      </c>
      <c r="B66" s="36">
        <v>25.71</v>
      </c>
      <c r="C66" s="37">
        <v>0.98</v>
      </c>
      <c r="D66" s="37">
        <v>1.03</v>
      </c>
      <c r="E66" s="37">
        <v>1</v>
      </c>
      <c r="F66" s="35" t="s">
        <v>21</v>
      </c>
      <c r="G66" s="35" t="s">
        <v>21</v>
      </c>
      <c r="H66" s="36">
        <f t="shared" si="11"/>
        <v>25.95</v>
      </c>
      <c r="I66" s="38">
        <f t="shared" si="12"/>
        <v>0.969</v>
      </c>
      <c r="J66" s="36">
        <f t="shared" si="13"/>
        <v>6.93</v>
      </c>
      <c r="K66" s="36">
        <f t="shared" si="14"/>
        <v>32.64</v>
      </c>
      <c r="L66" s="39" t="s">
        <v>48</v>
      </c>
      <c r="M66" s="40" t="s">
        <v>22</v>
      </c>
      <c r="N66" s="41">
        <f t="shared" si="15"/>
        <v>26112</v>
      </c>
    </row>
    <row r="67" spans="1:14" ht="12.75">
      <c r="A67" s="35" t="s">
        <v>79</v>
      </c>
      <c r="B67" s="36">
        <v>52.07</v>
      </c>
      <c r="C67" s="37">
        <v>1.03</v>
      </c>
      <c r="D67" s="37">
        <v>1.03</v>
      </c>
      <c r="E67" s="37">
        <v>1</v>
      </c>
      <c r="F67" s="35" t="s">
        <v>21</v>
      </c>
      <c r="G67" s="35" t="s">
        <v>21</v>
      </c>
      <c r="H67" s="36">
        <f t="shared" si="11"/>
        <v>55.24</v>
      </c>
      <c r="I67" s="38">
        <f t="shared" si="12"/>
        <v>2.063</v>
      </c>
      <c r="J67" s="36">
        <f t="shared" si="13"/>
        <v>14.75</v>
      </c>
      <c r="K67" s="36">
        <f t="shared" si="14"/>
        <v>66.82</v>
      </c>
      <c r="L67" s="39" t="s">
        <v>48</v>
      </c>
      <c r="M67" s="40" t="s">
        <v>22</v>
      </c>
      <c r="N67" s="41">
        <f t="shared" si="15"/>
        <v>53455.99999999999</v>
      </c>
    </row>
    <row r="68" spans="1:14" ht="12.75">
      <c r="A68" s="35" t="s">
        <v>80</v>
      </c>
      <c r="B68" s="36">
        <v>25.71</v>
      </c>
      <c r="C68" s="37">
        <v>1.02</v>
      </c>
      <c r="D68" s="37">
        <v>1.03</v>
      </c>
      <c r="E68" s="37">
        <v>1</v>
      </c>
      <c r="F68" s="35" t="s">
        <v>21</v>
      </c>
      <c r="G68" s="35" t="s">
        <v>21</v>
      </c>
      <c r="H68" s="36">
        <f t="shared" si="11"/>
        <v>27.01</v>
      </c>
      <c r="I68" s="38">
        <f t="shared" si="12"/>
        <v>1.009</v>
      </c>
      <c r="J68" s="36">
        <f t="shared" si="13"/>
        <v>7.21</v>
      </c>
      <c r="K68" s="36">
        <f t="shared" si="14"/>
        <v>32.92</v>
      </c>
      <c r="L68" s="39" t="s">
        <v>48</v>
      </c>
      <c r="M68" s="40" t="s">
        <v>22</v>
      </c>
      <c r="N68" s="41">
        <f>K68*830</f>
        <v>27323.600000000002</v>
      </c>
    </row>
    <row r="69" spans="1:14" ht="12.75">
      <c r="A69" s="35" t="s">
        <v>81</v>
      </c>
      <c r="B69" s="36">
        <v>28.1</v>
      </c>
      <c r="C69" s="37">
        <v>1.02</v>
      </c>
      <c r="D69" s="37">
        <v>1.03</v>
      </c>
      <c r="E69" s="37">
        <v>1</v>
      </c>
      <c r="F69" s="35" t="s">
        <v>21</v>
      </c>
      <c r="G69" s="35" t="s">
        <v>21</v>
      </c>
      <c r="H69" s="36">
        <f t="shared" si="11"/>
        <v>29.52</v>
      </c>
      <c r="I69" s="38">
        <f t="shared" si="12"/>
        <v>1.103</v>
      </c>
      <c r="J69" s="36">
        <f t="shared" si="13"/>
        <v>7.89</v>
      </c>
      <c r="K69" s="36">
        <f t="shared" si="14"/>
        <v>35.99</v>
      </c>
      <c r="L69" s="39" t="s">
        <v>48</v>
      </c>
      <c r="M69" s="40" t="s">
        <v>22</v>
      </c>
      <c r="N69" s="41">
        <f>K69*800</f>
        <v>28792</v>
      </c>
    </row>
    <row r="70" spans="1:14" ht="12.75">
      <c r="A70" s="35" t="s">
        <v>82</v>
      </c>
      <c r="B70" s="36">
        <v>27.8</v>
      </c>
      <c r="C70" s="37">
        <v>1.02</v>
      </c>
      <c r="D70" s="37">
        <v>1.03</v>
      </c>
      <c r="E70" s="37">
        <v>1</v>
      </c>
      <c r="F70" s="35" t="s">
        <v>21</v>
      </c>
      <c r="G70" s="35" t="s">
        <v>21</v>
      </c>
      <c r="H70" s="36">
        <f t="shared" si="11"/>
        <v>29.21</v>
      </c>
      <c r="I70" s="38">
        <f t="shared" si="12"/>
        <v>1.091</v>
      </c>
      <c r="J70" s="36">
        <f t="shared" si="13"/>
        <v>7.8</v>
      </c>
      <c r="K70" s="36">
        <f t="shared" si="14"/>
        <v>35.6</v>
      </c>
      <c r="L70" s="39" t="s">
        <v>48</v>
      </c>
      <c r="M70" s="40" t="s">
        <v>22</v>
      </c>
      <c r="N70" s="41">
        <f>K70*830</f>
        <v>29548</v>
      </c>
    </row>
    <row r="71" spans="1:14" ht="12.75">
      <c r="A71" s="76" t="s">
        <v>83</v>
      </c>
      <c r="B71" s="77">
        <v>27.8</v>
      </c>
      <c r="C71" s="77">
        <v>1.02</v>
      </c>
      <c r="D71" s="77">
        <v>1.03</v>
      </c>
      <c r="E71" s="77">
        <v>1</v>
      </c>
      <c r="F71" s="76" t="s">
        <v>21</v>
      </c>
      <c r="G71" s="76" t="s">
        <v>21</v>
      </c>
      <c r="H71" s="77">
        <f t="shared" si="11"/>
        <v>29.21</v>
      </c>
      <c r="I71" s="78">
        <f t="shared" si="12"/>
        <v>1.091</v>
      </c>
      <c r="J71" s="77">
        <f t="shared" si="13"/>
        <v>7.8</v>
      </c>
      <c r="K71" s="77">
        <f t="shared" si="14"/>
        <v>35.6</v>
      </c>
      <c r="L71" s="79" t="s">
        <v>48</v>
      </c>
      <c r="M71" s="40" t="s">
        <v>22</v>
      </c>
      <c r="N71" s="80">
        <f aca="true" t="shared" si="16" ref="N71:N82">K71*830</f>
        <v>29548</v>
      </c>
    </row>
    <row r="72" spans="1:14" ht="12.75">
      <c r="A72" s="35" t="s">
        <v>84</v>
      </c>
      <c r="B72" s="36">
        <v>25.85</v>
      </c>
      <c r="C72" s="37">
        <v>1.02</v>
      </c>
      <c r="D72" s="37">
        <v>1.03</v>
      </c>
      <c r="E72" s="37">
        <v>1</v>
      </c>
      <c r="F72" s="35" t="s">
        <v>21</v>
      </c>
      <c r="G72" s="35" t="s">
        <v>21</v>
      </c>
      <c r="H72" s="36">
        <f t="shared" si="11"/>
        <v>27.16</v>
      </c>
      <c r="I72" s="38">
        <f t="shared" si="12"/>
        <v>1.015</v>
      </c>
      <c r="J72" s="36">
        <f t="shared" si="13"/>
        <v>7.26</v>
      </c>
      <c r="K72" s="36">
        <f t="shared" si="14"/>
        <v>33.11</v>
      </c>
      <c r="L72" s="39" t="s">
        <v>48</v>
      </c>
      <c r="M72" s="40" t="s">
        <v>22</v>
      </c>
      <c r="N72" s="41">
        <f t="shared" si="16"/>
        <v>27481.3</v>
      </c>
    </row>
    <row r="73" spans="1:14" ht="12.75">
      <c r="A73" s="35" t="s">
        <v>85</v>
      </c>
      <c r="B73" s="36">
        <v>25.85</v>
      </c>
      <c r="C73" s="37">
        <v>1.04</v>
      </c>
      <c r="D73" s="37">
        <v>1.03</v>
      </c>
      <c r="E73" s="37">
        <v>1</v>
      </c>
      <c r="F73" s="35" t="s">
        <v>21</v>
      </c>
      <c r="G73" s="35" t="s">
        <v>21</v>
      </c>
      <c r="H73" s="36">
        <f t="shared" si="11"/>
        <v>27.69</v>
      </c>
      <c r="I73" s="38">
        <f t="shared" si="12"/>
        <v>1.034</v>
      </c>
      <c r="J73" s="36">
        <f t="shared" si="13"/>
        <v>7.39</v>
      </c>
      <c r="K73" s="36">
        <f t="shared" si="14"/>
        <v>33.24</v>
      </c>
      <c r="L73" s="39" t="s">
        <v>48</v>
      </c>
      <c r="M73" s="40" t="s">
        <v>22</v>
      </c>
      <c r="N73" s="41">
        <f t="shared" si="16"/>
        <v>27589.2</v>
      </c>
    </row>
    <row r="74" spans="1:14" ht="12.75">
      <c r="A74" s="35" t="s">
        <v>86</v>
      </c>
      <c r="B74" s="36">
        <v>25.86</v>
      </c>
      <c r="C74" s="37">
        <v>1.04</v>
      </c>
      <c r="D74" s="37">
        <v>1.03</v>
      </c>
      <c r="E74" s="37">
        <v>1</v>
      </c>
      <c r="F74" s="35" t="s">
        <v>21</v>
      </c>
      <c r="G74" s="35" t="s">
        <v>21</v>
      </c>
      <c r="H74" s="36">
        <f t="shared" si="11"/>
        <v>27.7</v>
      </c>
      <c r="I74" s="38">
        <f t="shared" si="12"/>
        <v>1.035</v>
      </c>
      <c r="J74" s="36">
        <f t="shared" si="13"/>
        <v>7.4</v>
      </c>
      <c r="K74" s="36">
        <f t="shared" si="14"/>
        <v>33.26</v>
      </c>
      <c r="L74" s="39" t="s">
        <v>48</v>
      </c>
      <c r="M74" s="40" t="s">
        <v>22</v>
      </c>
      <c r="N74" s="41">
        <f t="shared" si="16"/>
        <v>27605.8</v>
      </c>
    </row>
    <row r="75" spans="1:14" ht="12.75">
      <c r="A75" s="35" t="s">
        <v>87</v>
      </c>
      <c r="B75" s="36">
        <v>25.86</v>
      </c>
      <c r="C75" s="37">
        <v>1.04</v>
      </c>
      <c r="D75" s="37">
        <v>1.03</v>
      </c>
      <c r="E75" s="37">
        <v>1</v>
      </c>
      <c r="F75" s="35" t="s">
        <v>21</v>
      </c>
      <c r="G75" s="35" t="s">
        <v>21</v>
      </c>
      <c r="H75" s="36">
        <f t="shared" si="11"/>
        <v>27.7</v>
      </c>
      <c r="I75" s="38">
        <f t="shared" si="12"/>
        <v>1.035</v>
      </c>
      <c r="J75" s="36">
        <f t="shared" si="13"/>
        <v>7.4</v>
      </c>
      <c r="K75" s="36">
        <f t="shared" si="14"/>
        <v>33.26</v>
      </c>
      <c r="L75" s="39" t="s">
        <v>48</v>
      </c>
      <c r="M75" s="40" t="s">
        <v>22</v>
      </c>
      <c r="N75" s="41">
        <f t="shared" si="16"/>
        <v>27605.8</v>
      </c>
    </row>
    <row r="76" spans="1:14" ht="12.75">
      <c r="A76" s="35" t="s">
        <v>88</v>
      </c>
      <c r="B76" s="36">
        <v>25.86</v>
      </c>
      <c r="C76" s="37">
        <v>1.04</v>
      </c>
      <c r="D76" s="37">
        <v>1.03</v>
      </c>
      <c r="E76" s="37">
        <v>1</v>
      </c>
      <c r="F76" s="35" t="s">
        <v>21</v>
      </c>
      <c r="G76" s="35" t="s">
        <v>21</v>
      </c>
      <c r="H76" s="36">
        <f t="shared" si="11"/>
        <v>27.7</v>
      </c>
      <c r="I76" s="38">
        <f t="shared" si="12"/>
        <v>1.035</v>
      </c>
      <c r="J76" s="36">
        <f t="shared" si="13"/>
        <v>7.4</v>
      </c>
      <c r="K76" s="36">
        <f t="shared" si="14"/>
        <v>33.26</v>
      </c>
      <c r="L76" s="39" t="s">
        <v>48</v>
      </c>
      <c r="M76" s="40" t="s">
        <v>22</v>
      </c>
      <c r="N76" s="41">
        <f t="shared" si="16"/>
        <v>27605.8</v>
      </c>
    </row>
    <row r="77" spans="1:14" ht="12.75">
      <c r="A77" s="35" t="s">
        <v>89</v>
      </c>
      <c r="B77" s="36">
        <v>25.74</v>
      </c>
      <c r="C77" s="37">
        <v>1.04</v>
      </c>
      <c r="D77" s="37">
        <v>1.03</v>
      </c>
      <c r="E77" s="37">
        <v>1</v>
      </c>
      <c r="F77" s="35" t="s">
        <v>21</v>
      </c>
      <c r="G77" s="35" t="s">
        <v>21</v>
      </c>
      <c r="H77" s="36">
        <f t="shared" si="11"/>
        <v>27.57</v>
      </c>
      <c r="I77" s="38">
        <f t="shared" si="12"/>
        <v>1.03</v>
      </c>
      <c r="J77" s="36">
        <f t="shared" si="13"/>
        <v>7.36</v>
      </c>
      <c r="K77" s="36">
        <f t="shared" si="14"/>
        <v>33.1</v>
      </c>
      <c r="L77" s="39" t="s">
        <v>48</v>
      </c>
      <c r="M77" s="40" t="s">
        <v>22</v>
      </c>
      <c r="N77" s="41">
        <f t="shared" si="16"/>
        <v>27473</v>
      </c>
    </row>
    <row r="78" spans="1:14" ht="12.75">
      <c r="A78" s="35" t="s">
        <v>90</v>
      </c>
      <c r="B78" s="36">
        <v>25.86</v>
      </c>
      <c r="C78" s="37">
        <v>1.04</v>
      </c>
      <c r="D78" s="37">
        <v>1.03</v>
      </c>
      <c r="E78" s="37">
        <v>1</v>
      </c>
      <c r="F78" s="35" t="s">
        <v>21</v>
      </c>
      <c r="G78" s="35" t="s">
        <v>21</v>
      </c>
      <c r="H78" s="36">
        <f t="shared" si="11"/>
        <v>27.7</v>
      </c>
      <c r="I78" s="38">
        <f t="shared" si="12"/>
        <v>1.035</v>
      </c>
      <c r="J78" s="36">
        <f t="shared" si="13"/>
        <v>7.4</v>
      </c>
      <c r="K78" s="36">
        <f t="shared" si="14"/>
        <v>33.26</v>
      </c>
      <c r="L78" s="39" t="s">
        <v>48</v>
      </c>
      <c r="M78" s="40" t="s">
        <v>22</v>
      </c>
      <c r="N78" s="41">
        <f t="shared" si="16"/>
        <v>27605.8</v>
      </c>
    </row>
    <row r="79" spans="1:14" ht="12.75">
      <c r="A79" s="35" t="s">
        <v>91</v>
      </c>
      <c r="B79" s="36">
        <v>25.74</v>
      </c>
      <c r="C79" s="37">
        <v>1.04</v>
      </c>
      <c r="D79" s="37">
        <v>1.03</v>
      </c>
      <c r="E79" s="37">
        <v>1</v>
      </c>
      <c r="F79" s="35" t="s">
        <v>21</v>
      </c>
      <c r="G79" s="35" t="s">
        <v>21</v>
      </c>
      <c r="H79" s="36">
        <f t="shared" si="11"/>
        <v>27.57</v>
      </c>
      <c r="I79" s="38">
        <f t="shared" si="12"/>
        <v>1.03</v>
      </c>
      <c r="J79" s="36">
        <f t="shared" si="13"/>
        <v>7.36</v>
      </c>
      <c r="K79" s="36">
        <f t="shared" si="14"/>
        <v>33.1</v>
      </c>
      <c r="L79" s="39" t="s">
        <v>48</v>
      </c>
      <c r="M79" s="40" t="s">
        <v>22</v>
      </c>
      <c r="N79" s="41">
        <f t="shared" si="16"/>
        <v>27473</v>
      </c>
    </row>
    <row r="80" spans="1:14" ht="12.75">
      <c r="A80" s="35" t="s">
        <v>92</v>
      </c>
      <c r="B80" s="36">
        <v>25.86</v>
      </c>
      <c r="C80" s="37">
        <v>1.04</v>
      </c>
      <c r="D80" s="37">
        <v>1.03</v>
      </c>
      <c r="E80" s="37">
        <v>1</v>
      </c>
      <c r="F80" s="35" t="s">
        <v>21</v>
      </c>
      <c r="G80" s="35" t="s">
        <v>21</v>
      </c>
      <c r="H80" s="36">
        <f t="shared" si="11"/>
        <v>27.7</v>
      </c>
      <c r="I80" s="38">
        <f t="shared" si="12"/>
        <v>1.035</v>
      </c>
      <c r="J80" s="36">
        <f t="shared" si="13"/>
        <v>7.4</v>
      </c>
      <c r="K80" s="36">
        <f t="shared" si="14"/>
        <v>33.26</v>
      </c>
      <c r="L80" s="39" t="s">
        <v>48</v>
      </c>
      <c r="M80" s="40" t="s">
        <v>22</v>
      </c>
      <c r="N80" s="41">
        <f t="shared" si="16"/>
        <v>27605.8</v>
      </c>
    </row>
    <row r="81" spans="1:14" ht="12.75">
      <c r="A81" s="35" t="s">
        <v>93</v>
      </c>
      <c r="B81" s="36">
        <v>26.1</v>
      </c>
      <c r="C81" s="37">
        <v>1.04</v>
      </c>
      <c r="D81" s="37">
        <v>1.03</v>
      </c>
      <c r="E81" s="37">
        <v>1</v>
      </c>
      <c r="F81" s="35" t="s">
        <v>21</v>
      </c>
      <c r="G81" s="35" t="s">
        <v>21</v>
      </c>
      <c r="H81" s="36">
        <f t="shared" si="11"/>
        <v>27.96</v>
      </c>
      <c r="I81" s="38">
        <f t="shared" si="12"/>
        <v>1.044</v>
      </c>
      <c r="J81" s="36">
        <f t="shared" si="13"/>
        <v>7.46</v>
      </c>
      <c r="K81" s="36">
        <f t="shared" si="14"/>
        <v>33.56</v>
      </c>
      <c r="L81" s="39" t="s">
        <v>48</v>
      </c>
      <c r="M81" s="40" t="s">
        <v>22</v>
      </c>
      <c r="N81" s="41">
        <f t="shared" si="16"/>
        <v>27854.800000000003</v>
      </c>
    </row>
    <row r="82" spans="1:14" ht="12.75">
      <c r="A82" s="35" t="s">
        <v>94</v>
      </c>
      <c r="B82" s="36">
        <v>29.9</v>
      </c>
      <c r="C82" s="37">
        <v>1.02</v>
      </c>
      <c r="D82" s="37">
        <v>0.97</v>
      </c>
      <c r="E82" s="37">
        <v>1</v>
      </c>
      <c r="F82" s="35" t="s">
        <v>21</v>
      </c>
      <c r="G82" s="35" t="s">
        <v>21</v>
      </c>
      <c r="H82" s="36">
        <f>ROUND(B82*C82*D82*$E$82,2)</f>
        <v>29.58</v>
      </c>
      <c r="I82" s="38">
        <f t="shared" si="12"/>
        <v>1.105</v>
      </c>
      <c r="J82" s="36">
        <f t="shared" si="13"/>
        <v>7.9</v>
      </c>
      <c r="K82" s="36">
        <f t="shared" si="14"/>
        <v>37.8</v>
      </c>
      <c r="L82" s="39" t="s">
        <v>48</v>
      </c>
      <c r="M82" s="40" t="s">
        <v>22</v>
      </c>
      <c r="N82" s="41">
        <f t="shared" si="16"/>
        <v>31373.999999999996</v>
      </c>
    </row>
    <row r="83" spans="1:14" ht="12.75">
      <c r="A83" s="58"/>
      <c r="B83" s="59">
        <f>SUM(B60:B82)</f>
        <v>628.2500000000002</v>
      </c>
      <c r="C83" s="60"/>
      <c r="D83" s="60"/>
      <c r="E83" s="60"/>
      <c r="F83" s="58"/>
      <c r="G83" s="58"/>
      <c r="H83" s="59">
        <f>SUM(H60:H82)</f>
        <v>656.1700000000002</v>
      </c>
      <c r="I83" s="61">
        <f>SUM(I60:I82)</f>
        <v>24.511000000000003</v>
      </c>
      <c r="J83" s="59">
        <f>SUM(J60:J82)</f>
        <v>175.24000000000007</v>
      </c>
      <c r="K83" s="59">
        <f>SUM(K60:K82)</f>
        <v>803.4900000000001</v>
      </c>
      <c r="L83" s="62"/>
      <c r="M83" s="67"/>
      <c r="N83" s="64"/>
    </row>
    <row r="84" spans="1:14" ht="12.75">
      <c r="A84" s="58"/>
      <c r="B84" s="59"/>
      <c r="C84" s="60"/>
      <c r="D84" s="60"/>
      <c r="E84" s="60"/>
      <c r="F84" s="58"/>
      <c r="G84" s="58"/>
      <c r="H84" s="59"/>
      <c r="I84" s="61"/>
      <c r="J84" s="59"/>
      <c r="K84" s="59"/>
      <c r="L84" s="62"/>
      <c r="M84" s="67"/>
      <c r="N84" s="64"/>
    </row>
    <row r="85" spans="1:14" ht="12.75">
      <c r="A85" s="69" t="s">
        <v>95</v>
      </c>
      <c r="B85" s="70"/>
      <c r="C85" s="71"/>
      <c r="D85" s="71"/>
      <c r="E85" s="71"/>
      <c r="F85" s="69"/>
      <c r="G85" s="69"/>
      <c r="H85" s="70"/>
      <c r="I85" s="72"/>
      <c r="J85" s="70"/>
      <c r="K85" s="70"/>
      <c r="L85" s="73"/>
      <c r="M85" s="74"/>
      <c r="N85" s="75"/>
    </row>
    <row r="86" spans="1:14" ht="12.75">
      <c r="A86" s="35" t="s">
        <v>96</v>
      </c>
      <c r="B86" s="36">
        <v>26.73</v>
      </c>
      <c r="C86" s="37">
        <v>0.98</v>
      </c>
      <c r="D86" s="37">
        <v>0.97</v>
      </c>
      <c r="E86" s="37">
        <v>1</v>
      </c>
      <c r="F86" s="35" t="s">
        <v>21</v>
      </c>
      <c r="G86" s="35" t="s">
        <v>21</v>
      </c>
      <c r="H86" s="36">
        <f>ROUND(B86*C86*D86*$E$86,2)</f>
        <v>25.41</v>
      </c>
      <c r="I86" s="38">
        <f>ROUND(H86/$H$124*100,3)</f>
        <v>0.949</v>
      </c>
      <c r="J86" s="36">
        <f>ROUND(I86*$J$124/100,2)</f>
        <v>6.79</v>
      </c>
      <c r="K86" s="36">
        <f>B86+J86</f>
        <v>33.52</v>
      </c>
      <c r="L86" s="39" t="s">
        <v>48</v>
      </c>
      <c r="M86" s="40" t="s">
        <v>22</v>
      </c>
      <c r="N86" s="41">
        <f>K86*830</f>
        <v>27821.600000000002</v>
      </c>
    </row>
    <row r="87" spans="1:14" ht="12.75">
      <c r="A87" s="35" t="s">
        <v>97</v>
      </c>
      <c r="B87" s="36">
        <v>25.86</v>
      </c>
      <c r="C87" s="37">
        <v>0.98</v>
      </c>
      <c r="D87" s="37">
        <v>0.97</v>
      </c>
      <c r="E87" s="37">
        <v>1</v>
      </c>
      <c r="F87" s="35" t="s">
        <v>21</v>
      </c>
      <c r="G87" s="35" t="s">
        <v>21</v>
      </c>
      <c r="H87" s="36">
        <f aca="true" t="shared" si="17" ref="H87:H107">ROUND(B87*C87*D87*$E$86,2)</f>
        <v>24.58</v>
      </c>
      <c r="I87" s="38">
        <f aca="true" t="shared" si="18" ref="I87:I107">ROUND(H87/$H$124*100,3)</f>
        <v>0.918</v>
      </c>
      <c r="J87" s="36">
        <f aca="true" t="shared" si="19" ref="J87:J107">ROUND(I87*$J$124/100,2)</f>
        <v>6.56</v>
      </c>
      <c r="K87" s="36">
        <f aca="true" t="shared" si="20" ref="K87:K107">B87+J87</f>
        <v>32.42</v>
      </c>
      <c r="L87" s="39" t="s">
        <v>48</v>
      </c>
      <c r="M87" s="40" t="s">
        <v>22</v>
      </c>
      <c r="N87" s="41">
        <f>K87*830</f>
        <v>26908.600000000002</v>
      </c>
    </row>
    <row r="88" spans="1:14" ht="12.75">
      <c r="A88" s="35" t="s">
        <v>98</v>
      </c>
      <c r="B88" s="36">
        <v>25.86</v>
      </c>
      <c r="C88" s="37">
        <v>0.98</v>
      </c>
      <c r="D88" s="37">
        <v>1.03</v>
      </c>
      <c r="E88" s="37">
        <v>1</v>
      </c>
      <c r="F88" s="35" t="s">
        <v>21</v>
      </c>
      <c r="G88" s="35" t="s">
        <v>21</v>
      </c>
      <c r="H88" s="36">
        <f t="shared" si="17"/>
        <v>26.1</v>
      </c>
      <c r="I88" s="38">
        <f t="shared" si="18"/>
        <v>0.975</v>
      </c>
      <c r="J88" s="36">
        <f t="shared" si="19"/>
        <v>6.97</v>
      </c>
      <c r="K88" s="36">
        <f t="shared" si="20"/>
        <v>32.83</v>
      </c>
      <c r="L88" s="39" t="s">
        <v>48</v>
      </c>
      <c r="M88" s="40" t="s">
        <v>22</v>
      </c>
      <c r="N88" s="41">
        <f aca="true" t="shared" si="21" ref="N88:N95">K88*800</f>
        <v>26264</v>
      </c>
    </row>
    <row r="89" spans="1:14" ht="12.75">
      <c r="A89" s="35" t="s">
        <v>99</v>
      </c>
      <c r="B89" s="36">
        <v>25.71</v>
      </c>
      <c r="C89" s="37">
        <v>0.98</v>
      </c>
      <c r="D89" s="37">
        <v>1.03</v>
      </c>
      <c r="E89" s="37">
        <v>1</v>
      </c>
      <c r="F89" s="35" t="s">
        <v>21</v>
      </c>
      <c r="G89" s="35" t="s">
        <v>21</v>
      </c>
      <c r="H89" s="36">
        <f t="shared" si="17"/>
        <v>25.95</v>
      </c>
      <c r="I89" s="38">
        <f t="shared" si="18"/>
        <v>0.969</v>
      </c>
      <c r="J89" s="36">
        <f t="shared" si="19"/>
        <v>6.93</v>
      </c>
      <c r="K89" s="36">
        <f t="shared" si="20"/>
        <v>32.64</v>
      </c>
      <c r="L89" s="39" t="s">
        <v>48</v>
      </c>
      <c r="M89" s="40" t="s">
        <v>22</v>
      </c>
      <c r="N89" s="41">
        <f t="shared" si="21"/>
        <v>26112</v>
      </c>
    </row>
    <row r="90" spans="1:14" ht="12.75">
      <c r="A90" s="35" t="s">
        <v>100</v>
      </c>
      <c r="B90" s="36">
        <v>25.71</v>
      </c>
      <c r="C90" s="37">
        <v>0.98</v>
      </c>
      <c r="D90" s="37">
        <v>1.03</v>
      </c>
      <c r="E90" s="37">
        <v>1</v>
      </c>
      <c r="F90" s="35" t="s">
        <v>21</v>
      </c>
      <c r="G90" s="35" t="s">
        <v>21</v>
      </c>
      <c r="H90" s="36">
        <f t="shared" si="17"/>
        <v>25.95</v>
      </c>
      <c r="I90" s="38">
        <f t="shared" si="18"/>
        <v>0.969</v>
      </c>
      <c r="J90" s="36">
        <f t="shared" si="19"/>
        <v>6.93</v>
      </c>
      <c r="K90" s="36">
        <f t="shared" si="20"/>
        <v>32.64</v>
      </c>
      <c r="L90" s="39" t="s">
        <v>48</v>
      </c>
      <c r="M90" s="40" t="s">
        <v>22</v>
      </c>
      <c r="N90" s="41">
        <f>K90*830</f>
        <v>27091.2</v>
      </c>
    </row>
    <row r="91" spans="1:14" ht="12.75">
      <c r="A91" s="35" t="s">
        <v>101</v>
      </c>
      <c r="B91" s="36">
        <v>25.71</v>
      </c>
      <c r="C91" s="37">
        <v>0.98</v>
      </c>
      <c r="D91" s="37">
        <v>1.03</v>
      </c>
      <c r="E91" s="37">
        <v>1</v>
      </c>
      <c r="F91" s="35" t="s">
        <v>21</v>
      </c>
      <c r="G91" s="35" t="s">
        <v>21</v>
      </c>
      <c r="H91" s="36">
        <f t="shared" si="17"/>
        <v>25.95</v>
      </c>
      <c r="I91" s="38">
        <f t="shared" si="18"/>
        <v>0.969</v>
      </c>
      <c r="J91" s="36">
        <f t="shared" si="19"/>
        <v>6.93</v>
      </c>
      <c r="K91" s="36">
        <f t="shared" si="20"/>
        <v>32.64</v>
      </c>
      <c r="L91" s="39" t="s">
        <v>48</v>
      </c>
      <c r="M91" s="40" t="s">
        <v>22</v>
      </c>
      <c r="N91" s="41">
        <f>K91*830</f>
        <v>27091.2</v>
      </c>
    </row>
    <row r="92" spans="1:14" ht="12.75">
      <c r="A92" s="35" t="s">
        <v>102</v>
      </c>
      <c r="B92" s="36">
        <v>25.71</v>
      </c>
      <c r="C92" s="37">
        <v>0.98</v>
      </c>
      <c r="D92" s="37">
        <v>1.03</v>
      </c>
      <c r="E92" s="37">
        <v>1</v>
      </c>
      <c r="F92" s="35" t="s">
        <v>21</v>
      </c>
      <c r="G92" s="35" t="s">
        <v>21</v>
      </c>
      <c r="H92" s="36">
        <f t="shared" si="17"/>
        <v>25.95</v>
      </c>
      <c r="I92" s="38">
        <f t="shared" si="18"/>
        <v>0.969</v>
      </c>
      <c r="J92" s="36">
        <f t="shared" si="19"/>
        <v>6.93</v>
      </c>
      <c r="K92" s="36">
        <f t="shared" si="20"/>
        <v>32.64</v>
      </c>
      <c r="L92" s="39" t="s">
        <v>48</v>
      </c>
      <c r="M92" s="40" t="s">
        <v>22</v>
      </c>
      <c r="N92" s="41">
        <f t="shared" si="21"/>
        <v>26112</v>
      </c>
    </row>
    <row r="93" spans="1:14" ht="12.75">
      <c r="A93" s="35" t="s">
        <v>103</v>
      </c>
      <c r="B93" s="36">
        <v>47.34</v>
      </c>
      <c r="C93" s="37">
        <v>1</v>
      </c>
      <c r="D93" s="37">
        <v>0.97</v>
      </c>
      <c r="E93" s="37">
        <v>1</v>
      </c>
      <c r="F93" s="35" t="s">
        <v>21</v>
      </c>
      <c r="G93" s="35" t="s">
        <v>21</v>
      </c>
      <c r="H93" s="36">
        <f t="shared" si="17"/>
        <v>45.92</v>
      </c>
      <c r="I93" s="38">
        <f t="shared" si="18"/>
        <v>1.715</v>
      </c>
      <c r="J93" s="36">
        <f t="shared" si="19"/>
        <v>12.26</v>
      </c>
      <c r="K93" s="36">
        <f t="shared" si="20"/>
        <v>59.6</v>
      </c>
      <c r="L93" s="39" t="s">
        <v>48</v>
      </c>
      <c r="M93" s="40" t="s">
        <v>22</v>
      </c>
      <c r="N93" s="41">
        <f t="shared" si="21"/>
        <v>47680</v>
      </c>
    </row>
    <row r="94" spans="1:14" ht="12.75">
      <c r="A94" s="35" t="s">
        <v>104</v>
      </c>
      <c r="B94" s="36">
        <v>25.71</v>
      </c>
      <c r="C94" s="37">
        <v>1.02</v>
      </c>
      <c r="D94" s="37">
        <v>0.97</v>
      </c>
      <c r="E94" s="37">
        <v>1</v>
      </c>
      <c r="F94" s="35" t="s">
        <v>21</v>
      </c>
      <c r="G94" s="35" t="s">
        <v>21</v>
      </c>
      <c r="H94" s="36">
        <f t="shared" si="17"/>
        <v>25.44</v>
      </c>
      <c r="I94" s="38">
        <f t="shared" si="18"/>
        <v>0.95</v>
      </c>
      <c r="J94" s="36">
        <f t="shared" si="19"/>
        <v>6.79</v>
      </c>
      <c r="K94" s="36">
        <f t="shared" si="20"/>
        <v>32.5</v>
      </c>
      <c r="L94" s="39" t="s">
        <v>48</v>
      </c>
      <c r="M94" s="40" t="s">
        <v>22</v>
      </c>
      <c r="N94" s="41">
        <f t="shared" si="21"/>
        <v>26000</v>
      </c>
    </row>
    <row r="95" spans="1:14" ht="12.75">
      <c r="A95" s="35" t="s">
        <v>105</v>
      </c>
      <c r="B95" s="36">
        <v>28.1</v>
      </c>
      <c r="C95" s="37">
        <v>1.02</v>
      </c>
      <c r="D95" s="37">
        <v>0.97</v>
      </c>
      <c r="E95" s="37">
        <v>1</v>
      </c>
      <c r="F95" s="35" t="s">
        <v>21</v>
      </c>
      <c r="G95" s="35" t="s">
        <v>21</v>
      </c>
      <c r="H95" s="36">
        <f t="shared" si="17"/>
        <v>27.8</v>
      </c>
      <c r="I95" s="38">
        <f t="shared" si="18"/>
        <v>1.038</v>
      </c>
      <c r="J95" s="36">
        <f t="shared" si="19"/>
        <v>7.42</v>
      </c>
      <c r="K95" s="36">
        <f t="shared" si="20"/>
        <v>35.52</v>
      </c>
      <c r="L95" s="39" t="s">
        <v>48</v>
      </c>
      <c r="M95" s="40" t="s">
        <v>22</v>
      </c>
      <c r="N95" s="41">
        <f t="shared" si="21"/>
        <v>28416.000000000004</v>
      </c>
    </row>
    <row r="96" spans="1:14" ht="12.75">
      <c r="A96" s="35" t="s">
        <v>106</v>
      </c>
      <c r="B96" s="36">
        <v>27.8</v>
      </c>
      <c r="C96" s="37">
        <v>1.02</v>
      </c>
      <c r="D96" s="37">
        <v>0.97</v>
      </c>
      <c r="E96" s="37">
        <v>1</v>
      </c>
      <c r="F96" s="35" t="s">
        <v>21</v>
      </c>
      <c r="G96" s="35" t="s">
        <v>21</v>
      </c>
      <c r="H96" s="36">
        <f t="shared" si="17"/>
        <v>27.51</v>
      </c>
      <c r="I96" s="38">
        <f t="shared" si="18"/>
        <v>1.028</v>
      </c>
      <c r="J96" s="36">
        <f t="shared" si="19"/>
        <v>7.35</v>
      </c>
      <c r="K96" s="36">
        <f t="shared" si="20"/>
        <v>35.15</v>
      </c>
      <c r="L96" s="39" t="s">
        <v>48</v>
      </c>
      <c r="M96" s="40" t="s">
        <v>22</v>
      </c>
      <c r="N96" s="41">
        <f>K96*830</f>
        <v>29174.5</v>
      </c>
    </row>
    <row r="97" spans="1:14" ht="12.75">
      <c r="A97" s="35" t="s">
        <v>107</v>
      </c>
      <c r="B97" s="36">
        <v>27.8</v>
      </c>
      <c r="C97" s="37">
        <v>1.02</v>
      </c>
      <c r="D97" s="37">
        <v>0.97</v>
      </c>
      <c r="E97" s="37">
        <v>1</v>
      </c>
      <c r="F97" s="35" t="s">
        <v>21</v>
      </c>
      <c r="G97" s="35" t="s">
        <v>21</v>
      </c>
      <c r="H97" s="36">
        <f t="shared" si="17"/>
        <v>27.51</v>
      </c>
      <c r="I97" s="38">
        <f t="shared" si="18"/>
        <v>1.028</v>
      </c>
      <c r="J97" s="36">
        <f t="shared" si="19"/>
        <v>7.35</v>
      </c>
      <c r="K97" s="36">
        <f t="shared" si="20"/>
        <v>35.15</v>
      </c>
      <c r="L97" s="39" t="s">
        <v>48</v>
      </c>
      <c r="M97" s="40" t="s">
        <v>22</v>
      </c>
      <c r="N97" s="41">
        <f aca="true" t="shared" si="22" ref="N97:N102">K97*830</f>
        <v>29174.5</v>
      </c>
    </row>
    <row r="98" spans="1:14" ht="12.75">
      <c r="A98" s="35" t="s">
        <v>108</v>
      </c>
      <c r="B98" s="36">
        <v>25.85</v>
      </c>
      <c r="C98" s="37">
        <v>1.02</v>
      </c>
      <c r="D98" s="37">
        <v>0.97</v>
      </c>
      <c r="E98" s="37">
        <v>1</v>
      </c>
      <c r="F98" s="35" t="s">
        <v>21</v>
      </c>
      <c r="G98" s="35" t="s">
        <v>21</v>
      </c>
      <c r="H98" s="36">
        <f t="shared" si="17"/>
        <v>25.58</v>
      </c>
      <c r="I98" s="38">
        <f t="shared" si="18"/>
        <v>0.956</v>
      </c>
      <c r="J98" s="36">
        <f t="shared" si="19"/>
        <v>6.84</v>
      </c>
      <c r="K98" s="36">
        <f t="shared" si="20"/>
        <v>32.69</v>
      </c>
      <c r="L98" s="39" t="s">
        <v>48</v>
      </c>
      <c r="M98" s="40" t="s">
        <v>22</v>
      </c>
      <c r="N98" s="41">
        <f t="shared" si="22"/>
        <v>27132.699999999997</v>
      </c>
    </row>
    <row r="99" spans="1:14" ht="12.75">
      <c r="A99" s="35" t="s">
        <v>109</v>
      </c>
      <c r="B99" s="36">
        <v>25.85</v>
      </c>
      <c r="C99" s="37">
        <v>1.04</v>
      </c>
      <c r="D99" s="37">
        <v>0.97</v>
      </c>
      <c r="E99" s="37">
        <v>1</v>
      </c>
      <c r="F99" s="35" t="s">
        <v>21</v>
      </c>
      <c r="G99" s="35" t="s">
        <v>21</v>
      </c>
      <c r="H99" s="36">
        <f t="shared" si="17"/>
        <v>26.08</v>
      </c>
      <c r="I99" s="38">
        <f t="shared" si="18"/>
        <v>0.974</v>
      </c>
      <c r="J99" s="36">
        <f t="shared" si="19"/>
        <v>6.96</v>
      </c>
      <c r="K99" s="36">
        <f t="shared" si="20"/>
        <v>32.81</v>
      </c>
      <c r="L99" s="39" t="s">
        <v>48</v>
      </c>
      <c r="M99" s="40" t="s">
        <v>22</v>
      </c>
      <c r="N99" s="41">
        <v>28593.92</v>
      </c>
    </row>
    <row r="100" spans="1:14" ht="12.75">
      <c r="A100" s="35" t="s">
        <v>110</v>
      </c>
      <c r="B100" s="36">
        <v>25.86</v>
      </c>
      <c r="C100" s="37">
        <v>1.04</v>
      </c>
      <c r="D100" s="37">
        <v>0.97</v>
      </c>
      <c r="E100" s="37">
        <v>1</v>
      </c>
      <c r="F100" s="35" t="s">
        <v>21</v>
      </c>
      <c r="G100" s="35" t="s">
        <v>21</v>
      </c>
      <c r="H100" s="36">
        <f t="shared" si="17"/>
        <v>26.09</v>
      </c>
      <c r="I100" s="38">
        <f t="shared" si="18"/>
        <v>0.975</v>
      </c>
      <c r="J100" s="36">
        <f t="shared" si="19"/>
        <v>6.97</v>
      </c>
      <c r="K100" s="36">
        <f t="shared" si="20"/>
        <v>32.83</v>
      </c>
      <c r="L100" s="39" t="s">
        <v>48</v>
      </c>
      <c r="M100" s="40" t="s">
        <v>22</v>
      </c>
      <c r="N100" s="41">
        <f t="shared" si="22"/>
        <v>27248.899999999998</v>
      </c>
    </row>
    <row r="101" spans="1:14" ht="12.75">
      <c r="A101" s="35" t="s">
        <v>111</v>
      </c>
      <c r="B101" s="36">
        <v>25.86</v>
      </c>
      <c r="C101" s="37">
        <v>1.04</v>
      </c>
      <c r="D101" s="37">
        <v>0.97</v>
      </c>
      <c r="E101" s="37">
        <v>1</v>
      </c>
      <c r="F101" s="35" t="s">
        <v>21</v>
      </c>
      <c r="G101" s="35" t="s">
        <v>21</v>
      </c>
      <c r="H101" s="36">
        <f t="shared" si="17"/>
        <v>26.09</v>
      </c>
      <c r="I101" s="38">
        <f t="shared" si="18"/>
        <v>0.975</v>
      </c>
      <c r="J101" s="36">
        <f t="shared" si="19"/>
        <v>6.97</v>
      </c>
      <c r="K101" s="36">
        <f t="shared" si="20"/>
        <v>32.83</v>
      </c>
      <c r="L101" s="39" t="s">
        <v>48</v>
      </c>
      <c r="M101" s="40" t="s">
        <v>22</v>
      </c>
      <c r="N101" s="41">
        <f t="shared" si="22"/>
        <v>27248.899999999998</v>
      </c>
    </row>
    <row r="102" spans="1:14" ht="12.75">
      <c r="A102" s="35" t="s">
        <v>112</v>
      </c>
      <c r="B102" s="36">
        <v>25.86</v>
      </c>
      <c r="C102" s="37">
        <v>1.04</v>
      </c>
      <c r="D102" s="37">
        <v>0.97</v>
      </c>
      <c r="E102" s="37">
        <v>1</v>
      </c>
      <c r="F102" s="35" t="s">
        <v>21</v>
      </c>
      <c r="G102" s="35" t="s">
        <v>21</v>
      </c>
      <c r="H102" s="36">
        <f t="shared" si="17"/>
        <v>26.09</v>
      </c>
      <c r="I102" s="38">
        <f t="shared" si="18"/>
        <v>0.975</v>
      </c>
      <c r="J102" s="36">
        <f t="shared" si="19"/>
        <v>6.97</v>
      </c>
      <c r="K102" s="36">
        <f t="shared" si="20"/>
        <v>32.83</v>
      </c>
      <c r="L102" s="39" t="s">
        <v>48</v>
      </c>
      <c r="M102" s="40" t="s">
        <v>22</v>
      </c>
      <c r="N102" s="41">
        <f t="shared" si="22"/>
        <v>27248.899999999998</v>
      </c>
    </row>
    <row r="103" spans="1:14" ht="12.75">
      <c r="A103" s="35" t="s">
        <v>113</v>
      </c>
      <c r="B103" s="36">
        <v>25.74</v>
      </c>
      <c r="C103" s="37">
        <v>1.04</v>
      </c>
      <c r="D103" s="37">
        <v>0.97</v>
      </c>
      <c r="E103" s="37">
        <v>1</v>
      </c>
      <c r="F103" s="35" t="s">
        <v>21</v>
      </c>
      <c r="G103" s="35" t="s">
        <v>21</v>
      </c>
      <c r="H103" s="36">
        <f t="shared" si="17"/>
        <v>25.97</v>
      </c>
      <c r="I103" s="38">
        <f t="shared" si="18"/>
        <v>0.97</v>
      </c>
      <c r="J103" s="36">
        <f t="shared" si="19"/>
        <v>6.94</v>
      </c>
      <c r="K103" s="36">
        <f t="shared" si="20"/>
        <v>32.68</v>
      </c>
      <c r="L103" s="39" t="s">
        <v>48</v>
      </c>
      <c r="M103" s="40" t="s">
        <v>22</v>
      </c>
      <c r="N103" s="41">
        <f>K103*800</f>
        <v>26144</v>
      </c>
    </row>
    <row r="104" spans="1:14" ht="12.75">
      <c r="A104" s="35" t="s">
        <v>114</v>
      </c>
      <c r="B104" s="36">
        <v>25.86</v>
      </c>
      <c r="C104" s="37">
        <v>1.04</v>
      </c>
      <c r="D104" s="37">
        <v>0.97</v>
      </c>
      <c r="E104" s="37">
        <v>1</v>
      </c>
      <c r="F104" s="35" t="s">
        <v>21</v>
      </c>
      <c r="G104" s="35" t="s">
        <v>21</v>
      </c>
      <c r="H104" s="36">
        <f t="shared" si="17"/>
        <v>26.09</v>
      </c>
      <c r="I104" s="38">
        <f t="shared" si="18"/>
        <v>0.975</v>
      </c>
      <c r="J104" s="36">
        <f t="shared" si="19"/>
        <v>6.97</v>
      </c>
      <c r="K104" s="36">
        <f t="shared" si="20"/>
        <v>32.83</v>
      </c>
      <c r="L104" s="39" t="s">
        <v>48</v>
      </c>
      <c r="M104" s="40" t="s">
        <v>22</v>
      </c>
      <c r="N104" s="41">
        <f>K104*800</f>
        <v>26264</v>
      </c>
    </row>
    <row r="105" spans="1:14" ht="12.75">
      <c r="A105" s="35" t="s">
        <v>115</v>
      </c>
      <c r="B105" s="36">
        <v>25.74</v>
      </c>
      <c r="C105" s="37">
        <v>1.04</v>
      </c>
      <c r="D105" s="37">
        <v>0.97</v>
      </c>
      <c r="E105" s="37">
        <v>1</v>
      </c>
      <c r="F105" s="35" t="s">
        <v>21</v>
      </c>
      <c r="G105" s="35" t="s">
        <v>21</v>
      </c>
      <c r="H105" s="36">
        <f t="shared" si="17"/>
        <v>25.97</v>
      </c>
      <c r="I105" s="38">
        <f t="shared" si="18"/>
        <v>0.97</v>
      </c>
      <c r="J105" s="36">
        <f t="shared" si="19"/>
        <v>6.94</v>
      </c>
      <c r="K105" s="36">
        <f t="shared" si="20"/>
        <v>32.68</v>
      </c>
      <c r="L105" s="39" t="s">
        <v>48</v>
      </c>
      <c r="M105" s="40" t="s">
        <v>22</v>
      </c>
      <c r="N105" s="41">
        <f>K105*800</f>
        <v>26144</v>
      </c>
    </row>
    <row r="106" spans="1:14" ht="12.75">
      <c r="A106" s="35" t="s">
        <v>116</v>
      </c>
      <c r="B106" s="36">
        <v>25.86</v>
      </c>
      <c r="C106" s="37">
        <v>1.04</v>
      </c>
      <c r="D106" s="37">
        <v>0.97</v>
      </c>
      <c r="E106" s="37">
        <v>1</v>
      </c>
      <c r="F106" s="35" t="s">
        <v>21</v>
      </c>
      <c r="G106" s="35" t="s">
        <v>21</v>
      </c>
      <c r="H106" s="36">
        <f t="shared" si="17"/>
        <v>26.09</v>
      </c>
      <c r="I106" s="38">
        <f t="shared" si="18"/>
        <v>0.975</v>
      </c>
      <c r="J106" s="36">
        <f t="shared" si="19"/>
        <v>6.97</v>
      </c>
      <c r="K106" s="36">
        <f t="shared" si="20"/>
        <v>32.83</v>
      </c>
      <c r="L106" s="39" t="s">
        <v>48</v>
      </c>
      <c r="M106" s="40" t="s">
        <v>22</v>
      </c>
      <c r="N106" s="41">
        <f>K106*800</f>
        <v>26264</v>
      </c>
    </row>
    <row r="107" spans="1:14" ht="12.75">
      <c r="A107" s="35" t="s">
        <v>117</v>
      </c>
      <c r="B107" s="36">
        <v>43.4</v>
      </c>
      <c r="C107" s="37">
        <v>1.04</v>
      </c>
      <c r="D107" s="37">
        <v>0.97</v>
      </c>
      <c r="E107" s="37">
        <v>1</v>
      </c>
      <c r="F107" s="35" t="s">
        <v>21</v>
      </c>
      <c r="G107" s="35" t="s">
        <v>21</v>
      </c>
      <c r="H107" s="36">
        <f t="shared" si="17"/>
        <v>43.78</v>
      </c>
      <c r="I107" s="38">
        <f t="shared" si="18"/>
        <v>1.635</v>
      </c>
      <c r="J107" s="36">
        <f t="shared" si="19"/>
        <v>11.69</v>
      </c>
      <c r="K107" s="36">
        <f t="shared" si="20"/>
        <v>55.089999999999996</v>
      </c>
      <c r="L107" s="39" t="s">
        <v>48</v>
      </c>
      <c r="M107" s="40" t="s">
        <v>22</v>
      </c>
      <c r="N107" s="41">
        <f>K107*800</f>
        <v>44072</v>
      </c>
    </row>
    <row r="108" spans="1:14" ht="12.75">
      <c r="A108" s="58"/>
      <c r="B108" s="59">
        <f>SUM(B86:B107)</f>
        <v>613.9200000000002</v>
      </c>
      <c r="C108" s="60"/>
      <c r="D108" s="60"/>
      <c r="E108" s="60"/>
      <c r="F108" s="58"/>
      <c r="G108" s="58"/>
      <c r="H108" s="59">
        <f>SUM(H86:H107)</f>
        <v>611.8999999999997</v>
      </c>
      <c r="I108" s="61">
        <f>SUM(I86:I107)</f>
        <v>22.857000000000003</v>
      </c>
      <c r="J108" s="59">
        <f>SUM(J86:J107)</f>
        <v>163.42999999999998</v>
      </c>
      <c r="K108" s="59">
        <f>SUM(K86:K107)</f>
        <v>777.3499999999999</v>
      </c>
      <c r="L108" s="62"/>
      <c r="M108" s="67"/>
      <c r="N108" s="68"/>
    </row>
    <row r="109" spans="1:14" ht="12.75">
      <c r="A109" s="58"/>
      <c r="B109" s="59"/>
      <c r="C109" s="60"/>
      <c r="D109" s="60"/>
      <c r="E109" s="60"/>
      <c r="F109" s="58"/>
      <c r="G109" s="58"/>
      <c r="H109" s="59"/>
      <c r="I109" s="61"/>
      <c r="J109" s="59"/>
      <c r="K109" s="59"/>
      <c r="L109" s="62"/>
      <c r="M109" s="67"/>
      <c r="N109" s="68"/>
    </row>
    <row r="110" spans="1:14" ht="12.75">
      <c r="A110" s="28" t="s">
        <v>118</v>
      </c>
      <c r="B110" s="30"/>
      <c r="C110" s="29"/>
      <c r="D110" s="29"/>
      <c r="E110" s="29"/>
      <c r="F110" s="28"/>
      <c r="G110" s="28"/>
      <c r="H110" s="30"/>
      <c r="I110" s="31"/>
      <c r="J110" s="30"/>
      <c r="K110" s="30"/>
      <c r="L110" s="32"/>
      <c r="M110" s="33"/>
      <c r="N110" s="34"/>
    </row>
    <row r="111" spans="1:14" ht="12.75">
      <c r="A111" s="35" t="s">
        <v>119</v>
      </c>
      <c r="B111" s="36">
        <v>35.82</v>
      </c>
      <c r="C111" s="37">
        <v>0.98</v>
      </c>
      <c r="D111" s="37">
        <v>0.97</v>
      </c>
      <c r="E111" s="37">
        <v>1</v>
      </c>
      <c r="F111" s="35" t="s">
        <v>21</v>
      </c>
      <c r="G111" s="35" t="s">
        <v>21</v>
      </c>
      <c r="H111" s="36">
        <f aca="true" t="shared" si="23" ref="H111:H119">ROUND(B111*C111*$D$111*$E$111,2)</f>
        <v>34.05</v>
      </c>
      <c r="I111" s="38">
        <f>ROUND(H111/$H$124*100,3)</f>
        <v>1.272</v>
      </c>
      <c r="J111" s="36">
        <f>ROUND(I111*$J$124/100,2)</f>
        <v>9.09</v>
      </c>
      <c r="K111" s="36">
        <f aca="true" t="shared" si="24" ref="K111:K119">B111+J111</f>
        <v>44.91</v>
      </c>
      <c r="L111" s="39" t="s">
        <v>48</v>
      </c>
      <c r="M111" s="40" t="s">
        <v>22</v>
      </c>
      <c r="N111" s="41">
        <f>K111*850</f>
        <v>38173.5</v>
      </c>
    </row>
    <row r="112" spans="1:14" ht="12.75">
      <c r="A112" s="35" t="s">
        <v>120</v>
      </c>
      <c r="B112" s="36">
        <v>36.52</v>
      </c>
      <c r="C112" s="37">
        <v>0.98</v>
      </c>
      <c r="D112" s="37">
        <v>0.97</v>
      </c>
      <c r="E112" s="37">
        <v>1</v>
      </c>
      <c r="F112" s="35" t="s">
        <v>21</v>
      </c>
      <c r="G112" s="35" t="s">
        <v>21</v>
      </c>
      <c r="H112" s="36">
        <f t="shared" si="23"/>
        <v>34.72</v>
      </c>
      <c r="I112" s="38">
        <f>ROUND(H112/$H$124*100,3)</f>
        <v>1.297</v>
      </c>
      <c r="J112" s="36">
        <f>ROUND(I112*$J$124/100,2)</f>
        <v>9.27</v>
      </c>
      <c r="K112" s="36">
        <f t="shared" si="24"/>
        <v>45.790000000000006</v>
      </c>
      <c r="L112" s="39" t="s">
        <v>48</v>
      </c>
      <c r="M112" s="40" t="s">
        <v>22</v>
      </c>
      <c r="N112" s="41">
        <f>K112*850</f>
        <v>38921.50000000001</v>
      </c>
    </row>
    <row r="113" spans="1:14" ht="12.75">
      <c r="A113" s="35" t="s">
        <v>121</v>
      </c>
      <c r="B113" s="36">
        <v>31.53</v>
      </c>
      <c r="C113" s="37">
        <v>0.98</v>
      </c>
      <c r="D113" s="37">
        <v>0.97</v>
      </c>
      <c r="E113" s="37">
        <v>1</v>
      </c>
      <c r="F113" s="35" t="s">
        <v>21</v>
      </c>
      <c r="G113" s="35" t="s">
        <v>21</v>
      </c>
      <c r="H113" s="36">
        <f t="shared" si="23"/>
        <v>29.97</v>
      </c>
      <c r="I113" s="38">
        <f>ROUND(H113/$H$124*100,3)</f>
        <v>1.119</v>
      </c>
      <c r="J113" s="36">
        <f>ROUND(I113*$J$124/100,2)</f>
        <v>8</v>
      </c>
      <c r="K113" s="36">
        <f t="shared" si="24"/>
        <v>39.53</v>
      </c>
      <c r="L113" s="39" t="s">
        <v>48</v>
      </c>
      <c r="M113" s="40" t="s">
        <v>22</v>
      </c>
      <c r="N113" s="41">
        <f>K113*850</f>
        <v>33600.5</v>
      </c>
    </row>
    <row r="114" spans="1:14" ht="12.75">
      <c r="A114" s="35" t="s">
        <v>122</v>
      </c>
      <c r="B114" s="36">
        <v>35.64</v>
      </c>
      <c r="C114" s="37">
        <v>0.98</v>
      </c>
      <c r="D114" s="37">
        <v>0.97</v>
      </c>
      <c r="E114" s="37">
        <v>1</v>
      </c>
      <c r="F114" s="35" t="s">
        <v>21</v>
      </c>
      <c r="G114" s="35" t="s">
        <v>21</v>
      </c>
      <c r="H114" s="36">
        <f t="shared" si="23"/>
        <v>33.88</v>
      </c>
      <c r="I114" s="38">
        <f>ROUND(H114/$H$124*100,3)</f>
        <v>1.266</v>
      </c>
      <c r="J114" s="36">
        <v>9.06</v>
      </c>
      <c r="K114" s="36">
        <f t="shared" si="24"/>
        <v>44.7</v>
      </c>
      <c r="L114" s="39" t="s">
        <v>48</v>
      </c>
      <c r="M114" s="40" t="s">
        <v>22</v>
      </c>
      <c r="N114" s="41">
        <f>K114*850</f>
        <v>37995</v>
      </c>
    </row>
    <row r="115" spans="1:14" ht="12.75">
      <c r="A115" s="35" t="s">
        <v>123</v>
      </c>
      <c r="B115" s="36">
        <v>38.9</v>
      </c>
      <c r="C115" s="37">
        <v>1.04</v>
      </c>
      <c r="D115" s="37">
        <v>0.97</v>
      </c>
      <c r="E115" s="37">
        <v>1</v>
      </c>
      <c r="F115" s="35" t="s">
        <v>21</v>
      </c>
      <c r="G115" s="35" t="s">
        <v>21</v>
      </c>
      <c r="H115" s="36">
        <f t="shared" si="23"/>
        <v>39.24</v>
      </c>
      <c r="I115" s="38">
        <f>ROUND(H115/$H$124*100,3)</f>
        <v>1.466</v>
      </c>
      <c r="J115" s="36">
        <f>ROUND(I115*$J$124/100,2)</f>
        <v>10.48</v>
      </c>
      <c r="K115" s="36">
        <f t="shared" si="24"/>
        <v>49.379999999999995</v>
      </c>
      <c r="L115" s="39" t="s">
        <v>48</v>
      </c>
      <c r="M115" s="40" t="s">
        <v>22</v>
      </c>
      <c r="N115" s="41">
        <f>K115*800</f>
        <v>39504</v>
      </c>
    </row>
    <row r="116" spans="1:14" ht="12.75">
      <c r="A116" s="81" t="s">
        <v>124</v>
      </c>
      <c r="B116" s="65">
        <v>36.98</v>
      </c>
      <c r="C116" s="82">
        <v>1.04</v>
      </c>
      <c r="D116" s="82">
        <v>0.97</v>
      </c>
      <c r="E116" s="82">
        <v>1</v>
      </c>
      <c r="F116" s="81" t="s">
        <v>21</v>
      </c>
      <c r="G116" s="81" t="s">
        <v>21</v>
      </c>
      <c r="H116" s="65">
        <f t="shared" si="23"/>
        <v>37.31</v>
      </c>
      <c r="I116" s="83"/>
      <c r="J116" s="65">
        <v>10.33</v>
      </c>
      <c r="K116" s="65">
        <f t="shared" si="24"/>
        <v>47.309999999999995</v>
      </c>
      <c r="L116" s="84" t="s">
        <v>48</v>
      </c>
      <c r="M116" s="85"/>
      <c r="N116" s="86">
        <v>42580</v>
      </c>
    </row>
    <row r="117" spans="1:14" ht="12.75">
      <c r="A117" s="35" t="s">
        <v>125</v>
      </c>
      <c r="B117" s="36">
        <v>41.39</v>
      </c>
      <c r="C117" s="37">
        <v>1.04</v>
      </c>
      <c r="D117" s="37">
        <v>0.97</v>
      </c>
      <c r="E117" s="37">
        <v>1</v>
      </c>
      <c r="F117" s="35" t="s">
        <v>21</v>
      </c>
      <c r="G117" s="35" t="s">
        <v>21</v>
      </c>
      <c r="H117" s="36">
        <f t="shared" si="23"/>
        <v>41.75</v>
      </c>
      <c r="I117" s="38"/>
      <c r="J117" s="36">
        <v>11.56</v>
      </c>
      <c r="K117" s="36">
        <f t="shared" si="24"/>
        <v>52.95</v>
      </c>
      <c r="L117" s="39" t="s">
        <v>48</v>
      </c>
      <c r="M117" s="40" t="s">
        <v>22</v>
      </c>
      <c r="N117" s="41">
        <v>47655</v>
      </c>
    </row>
    <row r="118" spans="1:14" ht="12.75">
      <c r="A118" s="58" t="s">
        <v>126</v>
      </c>
      <c r="B118" s="59">
        <v>41.59</v>
      </c>
      <c r="C118" s="60">
        <v>1.04</v>
      </c>
      <c r="D118" s="60">
        <v>0.97</v>
      </c>
      <c r="E118" s="60">
        <v>1</v>
      </c>
      <c r="F118" s="58" t="s">
        <v>21</v>
      </c>
      <c r="G118" s="58" t="s">
        <v>21</v>
      </c>
      <c r="H118" s="59">
        <f t="shared" si="23"/>
        <v>41.96</v>
      </c>
      <c r="I118" s="61"/>
      <c r="J118" s="59">
        <v>11.62</v>
      </c>
      <c r="K118" s="59">
        <f t="shared" si="24"/>
        <v>53.21</v>
      </c>
      <c r="L118" s="62" t="s">
        <v>48</v>
      </c>
      <c r="M118" s="67"/>
      <c r="N118" s="68">
        <v>42568</v>
      </c>
    </row>
    <row r="119" spans="1:14" ht="12.75">
      <c r="A119" s="81" t="s">
        <v>127</v>
      </c>
      <c r="B119" s="65">
        <v>65.65</v>
      </c>
      <c r="C119" s="82">
        <v>1.04</v>
      </c>
      <c r="D119" s="82">
        <v>0.97</v>
      </c>
      <c r="E119" s="82">
        <v>1</v>
      </c>
      <c r="F119" s="81" t="s">
        <v>21</v>
      </c>
      <c r="G119" s="81" t="s">
        <v>21</v>
      </c>
      <c r="H119" s="65">
        <f t="shared" si="23"/>
        <v>66.23</v>
      </c>
      <c r="I119" s="83"/>
      <c r="J119" s="65">
        <v>18.34</v>
      </c>
      <c r="K119" s="65">
        <f t="shared" si="24"/>
        <v>83.99000000000001</v>
      </c>
      <c r="L119" s="84" t="s">
        <v>48</v>
      </c>
      <c r="M119" s="85"/>
      <c r="N119" s="86">
        <v>67192</v>
      </c>
    </row>
    <row r="120" spans="1:14" ht="12.75">
      <c r="A120" s="87"/>
      <c r="B120" s="65"/>
      <c r="C120" s="82"/>
      <c r="D120" s="82"/>
      <c r="E120" s="82"/>
      <c r="F120" s="81"/>
      <c r="G120" s="81"/>
      <c r="H120" s="65"/>
      <c r="I120" s="83"/>
      <c r="J120" s="65"/>
      <c r="K120" s="65"/>
      <c r="L120" s="84"/>
      <c r="M120" s="85"/>
      <c r="N120" s="86"/>
    </row>
    <row r="121" spans="1:14" ht="12.75">
      <c r="A121" s="88"/>
      <c r="B121" s="89"/>
      <c r="C121" s="89"/>
      <c r="D121" s="89"/>
      <c r="E121" s="89"/>
      <c r="F121" s="90"/>
      <c r="G121" s="90"/>
      <c r="H121" s="89"/>
      <c r="I121" s="91"/>
      <c r="J121" s="89"/>
      <c r="K121" s="89"/>
      <c r="L121" s="92"/>
      <c r="M121" s="93"/>
      <c r="N121" s="94"/>
    </row>
    <row r="122" spans="1:14" ht="12.75">
      <c r="A122" s="58"/>
      <c r="B122" s="59">
        <f>SUM(B111:B119)</f>
        <v>364.0199999999999</v>
      </c>
      <c r="C122" s="60"/>
      <c r="D122" s="60"/>
      <c r="E122" s="60"/>
      <c r="F122" s="58"/>
      <c r="G122" s="58"/>
      <c r="H122" s="59">
        <f>SUM(H111:H115)</f>
        <v>171.86</v>
      </c>
      <c r="I122" s="61">
        <f>SUM(I111:I115)</f>
        <v>6.42</v>
      </c>
      <c r="J122" s="59">
        <f>SUM(J111:J115)</f>
        <v>45.900000000000006</v>
      </c>
      <c r="K122" s="59">
        <f>SUM(K111:K115)</f>
        <v>224.31</v>
      </c>
      <c r="L122" s="62"/>
      <c r="M122" s="67"/>
      <c r="N122" s="68"/>
    </row>
    <row r="123" spans="1:14" ht="12.75">
      <c r="A123" s="58" t="s">
        <v>128</v>
      </c>
      <c r="B123" s="59"/>
      <c r="C123" s="60"/>
      <c r="D123" s="60"/>
      <c r="E123" s="60"/>
      <c r="F123" s="58"/>
      <c r="G123" s="58"/>
      <c r="H123" s="59"/>
      <c r="I123" s="61"/>
      <c r="J123" s="59"/>
      <c r="K123" s="59"/>
      <c r="L123" s="62">
        <v>195.34</v>
      </c>
      <c r="M123" s="67"/>
      <c r="N123" s="68">
        <f>K123*800</f>
        <v>0</v>
      </c>
    </row>
    <row r="124" spans="1:14" ht="12.75">
      <c r="A124" s="58"/>
      <c r="B124" s="59">
        <f>B31+B57+B83+B108+B122</f>
        <v>2839.4500000000007</v>
      </c>
      <c r="C124" s="60"/>
      <c r="D124" s="60"/>
      <c r="E124" s="60"/>
      <c r="F124" s="58"/>
      <c r="G124" s="58"/>
      <c r="H124" s="59">
        <f>H31+H57+H83+H108+H122</f>
        <v>2677.12</v>
      </c>
      <c r="I124" s="61">
        <v>100</v>
      </c>
      <c r="J124" s="59">
        <v>714.97</v>
      </c>
      <c r="K124" s="59">
        <f>K31+K57+K83+K108+K122</f>
        <v>3368.8100000000004</v>
      </c>
      <c r="L124" s="62">
        <f>L31+L123</f>
        <v>302.39</v>
      </c>
      <c r="M124" s="95"/>
      <c r="N124" s="68"/>
    </row>
    <row r="125" spans="1:14" ht="12.75">
      <c r="A125" s="96"/>
      <c r="B125" s="97"/>
      <c r="C125" s="97"/>
      <c r="D125" s="97"/>
      <c r="E125" s="97"/>
      <c r="F125" s="96"/>
      <c r="G125" s="96"/>
      <c r="H125" s="98"/>
      <c r="I125" s="96"/>
      <c r="J125" s="97"/>
      <c r="K125" s="97"/>
      <c r="L125" s="97"/>
      <c r="M125" s="99"/>
      <c r="N125" s="100"/>
    </row>
    <row r="126" spans="1:14" ht="12.75">
      <c r="A126" s="96"/>
      <c r="B126" s="97"/>
      <c r="C126" s="97"/>
      <c r="D126" s="97"/>
      <c r="E126" s="97"/>
      <c r="F126" s="96"/>
      <c r="G126" s="96"/>
      <c r="H126" s="98"/>
      <c r="I126" s="101"/>
      <c r="J126" s="97"/>
      <c r="K126" s="97"/>
      <c r="L126" s="97"/>
      <c r="M126" s="99"/>
      <c r="N126" s="100"/>
    </row>
    <row r="127" spans="1:14" ht="12.75">
      <c r="A127" s="96"/>
      <c r="B127" s="97"/>
      <c r="C127" s="97"/>
      <c r="D127" s="97"/>
      <c r="E127" s="97"/>
      <c r="F127" s="96"/>
      <c r="G127" s="96"/>
      <c r="H127" s="98"/>
      <c r="I127" s="96"/>
      <c r="J127" s="97"/>
      <c r="K127" s="97"/>
      <c r="L127" s="97"/>
      <c r="M127" s="99"/>
      <c r="N127" s="100"/>
    </row>
    <row r="128" spans="1:14" ht="12.75">
      <c r="A128" s="102" t="s">
        <v>129</v>
      </c>
      <c r="B128" s="103"/>
      <c r="C128" s="103"/>
      <c r="D128" s="103"/>
      <c r="E128" s="103"/>
      <c r="F128" s="104"/>
      <c r="G128" s="104"/>
      <c r="H128" s="105"/>
      <c r="I128" s="102" t="s">
        <v>130</v>
      </c>
      <c r="J128" s="103"/>
      <c r="K128" s="103"/>
      <c r="L128" s="103"/>
      <c r="M128" s="99"/>
      <c r="N128" s="100"/>
    </row>
    <row r="129" spans="1:14" ht="12.75">
      <c r="A129" s="104"/>
      <c r="B129" s="103"/>
      <c r="C129" s="103"/>
      <c r="D129" s="103"/>
      <c r="E129" s="103"/>
      <c r="F129" s="104"/>
      <c r="G129" s="104"/>
      <c r="H129" s="105"/>
      <c r="I129" s="104"/>
      <c r="J129" s="106" t="s">
        <v>131</v>
      </c>
      <c r="K129" s="103"/>
      <c r="L129" s="103"/>
      <c r="M129" s="99"/>
      <c r="N129" s="100"/>
    </row>
  </sheetData>
  <sheetProtection selectLockedCells="1" selectUnlockedCells="1"/>
  <mergeCells count="4">
    <mergeCell ref="A2:N2"/>
    <mergeCell ref="A3:N3"/>
    <mergeCell ref="A8:B8"/>
    <mergeCell ref="A33:B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elenakoleva koleva</cp:lastModifiedBy>
  <cp:lastPrinted>2012-09-13T13:38:35Z</cp:lastPrinted>
  <dcterms:modified xsi:type="dcterms:W3CDTF">2015-04-01T07:19:05Z</dcterms:modified>
  <cp:category/>
  <cp:version/>
  <cp:contentType/>
  <cp:contentStatus/>
  <cp:revision>2</cp:revision>
</cp:coreProperties>
</file>